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filterPrivacy="1" autoCompressPictures="0" defaultThemeVersion="124226"/>
  <xr:revisionPtr revIDLastSave="0" documentId="13_ncr:1_{6C7D21D5-7B30-4C3F-BA55-134B6596B3A6}" xr6:coauthVersionLast="36" xr6:coauthVersionMax="36" xr10:uidLastSave="{00000000-0000-0000-0000-000000000000}"/>
  <bookViews>
    <workbookView xWindow="0" yWindow="0" windowWidth="28800" windowHeight="11925" tabRatio="605" xr2:uid="{00000000-000D-0000-FFFF-FFFF00000000}"/>
  </bookViews>
  <sheets>
    <sheet name="PLAN DE OFERTA" sheetId="7" r:id="rId1"/>
  </sheets>
  <definedNames>
    <definedName name="_Toc526922003" localSheetId="0">'PLAN DE OFERTA'!#REF!</definedName>
    <definedName name="_xlnm.Print_Area" localSheetId="0">'PLAN DE OFERTA'!$B$2:$J$303</definedName>
    <definedName name="_xlnm.Print_Titles" localSheetId="0">'PLAN DE OFERTA'!$3:$6</definedName>
  </definedNames>
  <calcPr calcId="191029"/>
</workbook>
</file>

<file path=xl/calcChain.xml><?xml version="1.0" encoding="utf-8"?>
<calcChain xmlns="http://schemas.openxmlformats.org/spreadsheetml/2006/main">
  <c r="E64" i="7" l="1"/>
  <c r="H64" i="7" s="1"/>
  <c r="H176" i="7" l="1"/>
  <c r="H173" i="7"/>
  <c r="H174" i="7"/>
  <c r="H175" i="7"/>
  <c r="H177" i="7"/>
  <c r="H178" i="7"/>
  <c r="H179" i="7"/>
  <c r="H180" i="7"/>
  <c r="H181" i="7"/>
  <c r="H182" i="7"/>
  <c r="H183" i="7"/>
  <c r="H184" i="7"/>
  <c r="H185" i="7"/>
  <c r="H186" i="7"/>
  <c r="H187" i="7"/>
  <c r="H188" i="7"/>
  <c r="H189" i="7"/>
  <c r="H190" i="7"/>
  <c r="H191" i="7"/>
  <c r="H192" i="7"/>
  <c r="H193" i="7"/>
  <c r="H194" i="7"/>
  <c r="H195" i="7"/>
  <c r="H196" i="7"/>
  <c r="H197" i="7"/>
  <c r="H198" i="7"/>
  <c r="H199" i="7"/>
  <c r="H200" i="7"/>
  <c r="H201" i="7"/>
  <c r="H202" i="7"/>
  <c r="H203" i="7"/>
  <c r="H204" i="7"/>
  <c r="H205" i="7"/>
  <c r="H206" i="7"/>
  <c r="H207" i="7"/>
  <c r="H208" i="7"/>
  <c r="H209" i="7"/>
  <c r="H210" i="7"/>
  <c r="H211" i="7"/>
  <c r="H212" i="7"/>
  <c r="H213" i="7"/>
  <c r="H214" i="7"/>
  <c r="H215" i="7"/>
  <c r="H216" i="7"/>
  <c r="H217" i="7"/>
  <c r="H218" i="7"/>
  <c r="H219" i="7"/>
  <c r="H220" i="7"/>
  <c r="H221" i="7"/>
  <c r="H222" i="7"/>
  <c r="H223" i="7"/>
  <c r="H224" i="7"/>
  <c r="H225" i="7"/>
  <c r="H226" i="7"/>
  <c r="H172" i="7"/>
  <c r="C172" i="7"/>
  <c r="C173" i="7" s="1"/>
  <c r="C174" i="7" s="1"/>
  <c r="C175" i="7" s="1"/>
  <c r="C176" i="7" s="1"/>
  <c r="C177" i="7" s="1"/>
  <c r="C178" i="7" s="1"/>
  <c r="C179" i="7" s="1"/>
  <c r="C180" i="7" s="1"/>
  <c r="C181" i="7" s="1"/>
  <c r="C182" i="7" s="1"/>
  <c r="C183" i="7" s="1"/>
  <c r="C184" i="7" s="1"/>
  <c r="C185" i="7" s="1"/>
  <c r="C186" i="7" s="1"/>
  <c r="C187" i="7" s="1"/>
  <c r="C188" i="7" s="1"/>
  <c r="C189" i="7" s="1"/>
  <c r="C190" i="7" s="1"/>
  <c r="C191" i="7" s="1"/>
  <c r="C192" i="7" s="1"/>
  <c r="C193" i="7" s="1"/>
  <c r="C194" i="7" s="1"/>
  <c r="C195" i="7" s="1"/>
  <c r="C196" i="7" s="1"/>
  <c r="C197" i="7" s="1"/>
  <c r="C198" i="7" s="1"/>
  <c r="C199" i="7" s="1"/>
  <c r="C200" i="7" s="1"/>
  <c r="C201" i="7" s="1"/>
  <c r="C202" i="7" s="1"/>
  <c r="C203" i="7" s="1"/>
  <c r="C204" i="7" s="1"/>
  <c r="C205" i="7" s="1"/>
  <c r="C206" i="7" s="1"/>
  <c r="C207" i="7" s="1"/>
  <c r="C208" i="7" s="1"/>
  <c r="C209" i="7" s="1"/>
  <c r="C210" i="7" s="1"/>
  <c r="C211" i="7" s="1"/>
  <c r="C212" i="7" s="1"/>
  <c r="C213" i="7" s="1"/>
  <c r="C214" i="7" s="1"/>
  <c r="C215" i="7" s="1"/>
  <c r="C216" i="7" s="1"/>
  <c r="C217" i="7" s="1"/>
  <c r="C218" i="7" s="1"/>
  <c r="C219" i="7" s="1"/>
  <c r="C220" i="7" s="1"/>
  <c r="C221" i="7" s="1"/>
  <c r="C222" i="7" s="1"/>
  <c r="C223" i="7" s="1"/>
  <c r="C224" i="7" s="1"/>
  <c r="C225" i="7" s="1"/>
  <c r="C226" i="7" s="1"/>
  <c r="I171" i="7" l="1"/>
  <c r="H113" i="7"/>
  <c r="H287" i="7"/>
  <c r="H288" i="7"/>
  <c r="H100" i="7"/>
  <c r="C269" i="7"/>
  <c r="C270" i="7" s="1"/>
  <c r="C271" i="7" s="1"/>
  <c r="H63" i="7"/>
  <c r="H238" i="7" l="1"/>
  <c r="H234" i="7"/>
  <c r="H233" i="7"/>
  <c r="H161" i="7" l="1"/>
  <c r="H162" i="7"/>
  <c r="H163" i="7"/>
  <c r="H164" i="7"/>
  <c r="H165" i="7"/>
  <c r="H169" i="7"/>
  <c r="H160" i="7"/>
  <c r="H170" i="7"/>
  <c r="H168" i="7"/>
  <c r="H167" i="7"/>
  <c r="E158" i="7"/>
  <c r="H144" i="7"/>
  <c r="H150" i="7"/>
  <c r="H149" i="7"/>
  <c r="H148" i="7"/>
  <c r="E147" i="7"/>
  <c r="H147" i="7" s="1"/>
  <c r="E146" i="7"/>
  <c r="H146" i="7" s="1"/>
  <c r="E145" i="7"/>
  <c r="H145" i="7" s="1"/>
  <c r="E134" i="7"/>
  <c r="E131" i="7"/>
  <c r="E142" i="7" s="1"/>
  <c r="H129" i="7"/>
  <c r="H128" i="7"/>
  <c r="H127" i="7"/>
  <c r="H126" i="7"/>
  <c r="H125" i="7"/>
  <c r="H124" i="7"/>
  <c r="H123" i="7"/>
  <c r="E122" i="7"/>
  <c r="H122" i="7" s="1"/>
  <c r="H121" i="7"/>
  <c r="H120" i="7" l="1"/>
  <c r="H166" i="7"/>
  <c r="H159" i="7" s="1"/>
  <c r="E151" i="7"/>
  <c r="H151" i="7" s="1"/>
  <c r="H143" i="7" s="1"/>
  <c r="H116" i="7" l="1"/>
  <c r="H103" i="7"/>
  <c r="H104" i="7"/>
  <c r="H105" i="7"/>
  <c r="H106" i="7"/>
  <c r="H107" i="7"/>
  <c r="H108" i="7"/>
  <c r="H109" i="7"/>
  <c r="H110" i="7"/>
  <c r="H111" i="7"/>
  <c r="H112" i="7"/>
  <c r="H102" i="7"/>
  <c r="I101" i="7" s="1"/>
  <c r="H81" i="7"/>
  <c r="H86" i="7"/>
  <c r="H59" i="7"/>
  <c r="I58" i="7" s="1"/>
  <c r="H57" i="7"/>
  <c r="H56" i="7"/>
  <c r="H55" i="7"/>
  <c r="H54" i="7"/>
  <c r="H53" i="7"/>
  <c r="H52" i="7"/>
  <c r="H51" i="7"/>
  <c r="I50" i="7" s="1"/>
  <c r="H49" i="7"/>
  <c r="H48" i="7"/>
  <c r="H47" i="7"/>
  <c r="H46" i="7"/>
  <c r="H45" i="7"/>
  <c r="H44" i="7"/>
  <c r="H43" i="7"/>
  <c r="H42" i="7"/>
  <c r="H41" i="7"/>
  <c r="H40" i="7"/>
  <c r="H39" i="7"/>
  <c r="H38" i="7"/>
  <c r="H37" i="7"/>
  <c r="H35" i="7"/>
  <c r="H34" i="7"/>
  <c r="H32" i="7"/>
  <c r="I31" i="7" s="1"/>
  <c r="H30" i="7"/>
  <c r="I29" i="7" s="1"/>
  <c r="I36" i="7" l="1"/>
  <c r="I33" i="7"/>
  <c r="H65" i="7"/>
  <c r="H297" i="7" l="1"/>
  <c r="H291" i="7"/>
  <c r="H85" i="7"/>
  <c r="H21" i="7"/>
  <c r="H82" i="7" l="1"/>
  <c r="E16" i="7"/>
  <c r="H83" i="7" l="1"/>
  <c r="H84" i="7"/>
  <c r="H89" i="7"/>
  <c r="H90" i="7"/>
  <c r="H92" i="7"/>
  <c r="H93" i="7"/>
  <c r="H94" i="7"/>
  <c r="H95" i="7"/>
  <c r="H96" i="7"/>
  <c r="H97" i="7"/>
  <c r="H98" i="7"/>
  <c r="H99" i="7"/>
  <c r="H88" i="7"/>
  <c r="H91" i="7"/>
  <c r="E77" i="7"/>
  <c r="E80" i="7"/>
  <c r="H80" i="7" s="1"/>
  <c r="E76" i="7"/>
  <c r="H74" i="7"/>
  <c r="I87" i="7" l="1"/>
  <c r="H115" i="7"/>
  <c r="I114" i="7" s="1"/>
  <c r="H28" i="7"/>
  <c r="C17" i="7"/>
  <c r="C18" i="7" s="1"/>
  <c r="C19" i="7" s="1"/>
  <c r="C20" i="7" s="1"/>
  <c r="C21" i="7" s="1"/>
  <c r="C22" i="7" s="1"/>
  <c r="C23" i="7" s="1"/>
  <c r="C24" i="7" s="1"/>
  <c r="C25" i="7" s="1"/>
  <c r="C26" i="7" s="1"/>
  <c r="C27" i="7" s="1"/>
  <c r="C28" i="7" s="1"/>
  <c r="H25" i="7"/>
  <c r="H17" i="7"/>
  <c r="H18" i="7"/>
  <c r="H19" i="7"/>
  <c r="H20" i="7"/>
  <c r="H22" i="7"/>
  <c r="H23" i="7"/>
  <c r="H24" i="7"/>
  <c r="H27" i="7"/>
  <c r="H26" i="7"/>
  <c r="H9" i="7"/>
  <c r="H10" i="7"/>
  <c r="H11" i="7"/>
  <c r="H12" i="7"/>
  <c r="H13" i="7"/>
  <c r="H269" i="7" l="1"/>
  <c r="H284" i="7"/>
  <c r="H279" i="7"/>
  <c r="H273" i="7"/>
  <c r="H277" i="7"/>
  <c r="H281" i="7"/>
  <c r="H271" i="7"/>
  <c r="H270" i="7"/>
  <c r="H286" i="7"/>
  <c r="H283" i="7"/>
  <c r="H282" i="7"/>
  <c r="H275" i="7"/>
  <c r="H274" i="7"/>
  <c r="C273" i="7"/>
  <c r="C274" i="7" s="1"/>
  <c r="C275" i="7" s="1"/>
  <c r="C277" i="7" s="1"/>
  <c r="C279" i="7" s="1"/>
  <c r="C281" i="7" s="1"/>
  <c r="C282" i="7" s="1"/>
  <c r="C283" i="7" s="1"/>
  <c r="H61" i="7"/>
  <c r="H62" i="7"/>
  <c r="C284" i="7" l="1"/>
  <c r="C286" i="7" s="1"/>
  <c r="C287" i="7" s="1"/>
  <c r="C288" i="7" s="1"/>
  <c r="I60" i="7"/>
  <c r="I267" i="7"/>
  <c r="C241" i="7"/>
  <c r="C242" i="7" s="1"/>
  <c r="C243" i="7" s="1"/>
  <c r="C244" i="7" s="1"/>
  <c r="C245" i="7" s="1"/>
  <c r="C246" i="7" s="1"/>
  <c r="C247" i="7" s="1"/>
  <c r="C248" i="7" s="1"/>
  <c r="C249" i="7" s="1"/>
  <c r="C250" i="7" s="1"/>
  <c r="C251" i="7" s="1"/>
  <c r="C252" i="7" s="1"/>
  <c r="C253" i="7" s="1"/>
  <c r="C254" i="7" s="1"/>
  <c r="C255" i="7" s="1"/>
  <c r="C256" i="7" s="1"/>
  <c r="C257" i="7" s="1"/>
  <c r="C258" i="7" s="1"/>
  <c r="C259" i="7" s="1"/>
  <c r="C260" i="7" s="1"/>
  <c r="C261" i="7" s="1"/>
  <c r="C262" i="7" s="1"/>
  <c r="C263" i="7" s="1"/>
  <c r="C264" i="7" s="1"/>
  <c r="C265" i="7" s="1"/>
  <c r="C266" i="7" s="1"/>
  <c r="C115" i="7"/>
  <c r="C116" i="7" s="1"/>
  <c r="C88" i="7"/>
  <c r="C89" i="7" s="1"/>
  <c r="C90" i="7" s="1"/>
  <c r="C91" i="7" s="1"/>
  <c r="C92" i="7" s="1"/>
  <c r="C93" i="7" s="1"/>
  <c r="C94" i="7" s="1"/>
  <c r="C95" i="7" s="1"/>
  <c r="C96" i="7" s="1"/>
  <c r="C97" i="7" s="1"/>
  <c r="C98" i="7" s="1"/>
  <c r="C99" i="7" s="1"/>
  <c r="C100" i="7" s="1"/>
  <c r="H266" i="7"/>
  <c r="H265" i="7"/>
  <c r="H264" i="7"/>
  <c r="H263" i="7"/>
  <c r="H262" i="7"/>
  <c r="H261" i="7"/>
  <c r="H260" i="7"/>
  <c r="H259" i="7"/>
  <c r="H258" i="7"/>
  <c r="H257" i="7"/>
  <c r="H256" i="7"/>
  <c r="H255" i="7"/>
  <c r="H254" i="7"/>
  <c r="H253" i="7"/>
  <c r="H252" i="7"/>
  <c r="H251" i="7"/>
  <c r="H250" i="7"/>
  <c r="H249" i="7"/>
  <c r="H248" i="7"/>
  <c r="H247" i="7"/>
  <c r="H246" i="7"/>
  <c r="H245" i="7"/>
  <c r="H244" i="7"/>
  <c r="H243" i="7"/>
  <c r="H242" i="7"/>
  <c r="H241" i="7"/>
  <c r="C62" i="7"/>
  <c r="C63" i="7" s="1"/>
  <c r="C64" i="7" s="1"/>
  <c r="C65" i="7" s="1"/>
  <c r="C59" i="7"/>
  <c r="C51" i="7"/>
  <c r="C52" i="7" s="1"/>
  <c r="C53" i="7" s="1"/>
  <c r="C54" i="7" s="1"/>
  <c r="C55" i="7" s="1"/>
  <c r="C56" i="7" s="1"/>
  <c r="C57" i="7" s="1"/>
  <c r="C37" i="7"/>
  <c r="C38" i="7" s="1"/>
  <c r="C39" i="7" s="1"/>
  <c r="C40" i="7" s="1"/>
  <c r="C41" i="7" s="1"/>
  <c r="C42" i="7" s="1"/>
  <c r="C43" i="7" s="1"/>
  <c r="C44" i="7" s="1"/>
  <c r="C45" i="7" s="1"/>
  <c r="C46" i="7" s="1"/>
  <c r="C47" i="7" s="1"/>
  <c r="C48" i="7" s="1"/>
  <c r="C49" i="7" s="1"/>
  <c r="C34" i="7"/>
  <c r="C35" i="7" s="1"/>
  <c r="I240" i="7" l="1"/>
  <c r="H239" i="7"/>
  <c r="H237" i="7"/>
  <c r="H236" i="7"/>
  <c r="H235" i="7" s="1"/>
  <c r="H232" i="7"/>
  <c r="H231" i="7"/>
  <c r="H230" i="7"/>
  <c r="H229" i="7"/>
  <c r="H228" i="7" l="1"/>
  <c r="H158" i="7"/>
  <c r="H157" i="7"/>
  <c r="H156" i="7"/>
  <c r="H155" i="7"/>
  <c r="H154" i="7"/>
  <c r="H153" i="7"/>
  <c r="H152" i="7" s="1"/>
  <c r="H142" i="7"/>
  <c r="H141" i="7"/>
  <c r="H140" i="7"/>
  <c r="H139" i="7"/>
  <c r="H138" i="7"/>
  <c r="H137" i="7"/>
  <c r="H136" i="7"/>
  <c r="H135" i="7"/>
  <c r="H134" i="7"/>
  <c r="H133" i="7"/>
  <c r="H132" i="7"/>
  <c r="H131" i="7"/>
  <c r="H130" i="7" l="1"/>
  <c r="I227" i="7"/>
  <c r="I119" i="7" l="1"/>
  <c r="C290" i="7"/>
  <c r="H301" i="7"/>
  <c r="I300" i="7" s="1"/>
  <c r="H299" i="7"/>
  <c r="H298" i="7"/>
  <c r="H296" i="7"/>
  <c r="H295" i="7"/>
  <c r="H294" i="7"/>
  <c r="H293" i="7"/>
  <c r="H292" i="7"/>
  <c r="H290" i="7"/>
  <c r="I289" i="7" l="1"/>
  <c r="C292" i="7"/>
  <c r="C293" i="7" s="1"/>
  <c r="C294" i="7" s="1"/>
  <c r="C295" i="7" s="1"/>
  <c r="C296" i="7" s="1"/>
  <c r="C297" i="7" s="1"/>
  <c r="C298" i="7" s="1"/>
  <c r="C299" i="7" s="1"/>
  <c r="C291" i="7"/>
  <c r="H67" i="7" l="1"/>
  <c r="H68" i="7"/>
  <c r="H71" i="7"/>
  <c r="H72" i="7"/>
  <c r="H73" i="7"/>
  <c r="I66" i="7" l="1"/>
  <c r="C70" i="7"/>
  <c r="C71" i="7" s="1"/>
  <c r="C72" i="7" s="1"/>
  <c r="C73" i="7" s="1"/>
  <c r="H118" i="7"/>
  <c r="I117" i="7" s="1"/>
  <c r="C118" i="7"/>
  <c r="C79" i="7"/>
  <c r="C80" i="7" l="1"/>
  <c r="C81" i="7" s="1"/>
  <c r="C82" i="7" s="1"/>
  <c r="C83" i="7" s="1"/>
  <c r="C84" i="7" s="1"/>
  <c r="C85" i="7" s="1"/>
  <c r="C86" i="7" s="1"/>
  <c r="C74" i="7"/>
  <c r="H79" i="7" l="1"/>
  <c r="I78" i="7" s="1"/>
  <c r="H77" i="7" l="1"/>
  <c r="H16" i="7" l="1"/>
  <c r="I15" i="7" s="1"/>
  <c r="H8" i="7" l="1"/>
  <c r="I7" i="7" s="1"/>
  <c r="H70" i="7"/>
  <c r="I69" i="7" s="1"/>
  <c r="C30" i="7"/>
  <c r="C102" i="7"/>
  <c r="C103" i="7" s="1"/>
  <c r="C104" i="7" s="1"/>
  <c r="C105" i="7" s="1"/>
  <c r="C106" i="7" s="1"/>
  <c r="C107" i="7" s="1"/>
  <c r="C108" i="7" s="1"/>
  <c r="C109" i="7" s="1"/>
  <c r="C110" i="7" s="1"/>
  <c r="C111" i="7" s="1"/>
  <c r="C112" i="7" s="1"/>
  <c r="C113" i="7" s="1"/>
  <c r="C76" i="7"/>
  <c r="C77" i="7" s="1"/>
  <c r="H76" i="7" l="1"/>
  <c r="I75" i="7" s="1"/>
  <c r="I302" i="7" s="1"/>
</calcChain>
</file>

<file path=xl/sharedStrings.xml><?xml version="1.0" encoding="utf-8"?>
<sst xmlns="http://schemas.openxmlformats.org/spreadsheetml/2006/main" count="618" uniqueCount="367">
  <si>
    <t>PARTIDA</t>
  </si>
  <si>
    <t>DESCRIPCIÓN</t>
  </si>
  <si>
    <t>CANTIDAD</t>
  </si>
  <si>
    <t>PRECIO UNITARIO</t>
  </si>
  <si>
    <t>SUB TOTAL</t>
  </si>
  <si>
    <t>TOTAL</t>
  </si>
  <si>
    <t>PISOS</t>
  </si>
  <si>
    <t>ACABADOS</t>
  </si>
  <si>
    <t>VENTANAS</t>
  </si>
  <si>
    <t>MUEBLES</t>
  </si>
  <si>
    <t>PUERTAS</t>
  </si>
  <si>
    <t>INSTALACIONES HIDRAULICAS</t>
  </si>
  <si>
    <t xml:space="preserve">FORMULARIO DE OFERTA </t>
  </si>
  <si>
    <t>Prueba de presión de las tuberías.</t>
  </si>
  <si>
    <t>ESTRUCTURAS DE CONCRETO</t>
  </si>
  <si>
    <t>CIELO FALSO</t>
  </si>
  <si>
    <t>OBRAS PRELIMINARES, TRAMITES Y OTROS</t>
  </si>
  <si>
    <t xml:space="preserve">Rótulo de aviso de ejecución del proyecto, con  las medidas y características indicadas en las especificaciones técnicas </t>
  </si>
  <si>
    <t>Limpieza y desalojo final, Incluye trabajos de obra exterior al finalizar la obra</t>
  </si>
  <si>
    <t>Instalaciones provisionales de agua potable y energía eléctrica, incluye los trámites, pago del servicio, materiales, accesorios y otros elementos necesarios que aseguren el suministro durante toda la ejecución.</t>
  </si>
  <si>
    <t>Trámites y Permisos municipales para la construcción de la nueva edificación, incluye el pago de los aranceles correspondientes.</t>
  </si>
  <si>
    <t>Dispensador de jabón liquido.</t>
  </si>
  <si>
    <t>Dispensador de papel toalla para manos.</t>
  </si>
  <si>
    <t>Dispensador de papel higiénico.</t>
  </si>
  <si>
    <t>DESMONTAJES Y DEMOLICIONES</t>
  </si>
  <si>
    <t>M2</t>
  </si>
  <si>
    <t>SG</t>
  </si>
  <si>
    <t>U</t>
  </si>
  <si>
    <t>INSTALACIONES ELECTRICAS</t>
  </si>
  <si>
    <t>COSTO TOTAL DEL PROYECTO; INCLUYE COSTO DIRECTO, COSTO INDIRECTO E IVA</t>
  </si>
  <si>
    <t>M</t>
  </si>
  <si>
    <t>Suministro e instalación de Organizador horizontal 19" de 2 unidades de rack con 21 ranuras como mínimo en parte superior y 21 ranuras como mínimo en parte inferior, con agujeros en la parte trasera plástico con su respectiva tapadera. (Ver especificaciones técnicas)</t>
  </si>
  <si>
    <t xml:space="preserve">CORTINAS </t>
  </si>
  <si>
    <t>Suministro y colocación de grama san agustin. Incluye: preparacion del suelo, tierra negra, grama, abono y agua .</t>
  </si>
  <si>
    <t>Suministro e instalacion de Losetas flexibles de PVC de 30cm x 6mm x 5.95m de Color blanco, incluye estructura de fijacion según fabricante y garantia del producto; ademas de la apertura de huecos e instalacion de contramarcos de perfileria, para rejillas de aire acondicionado y lamparas electricas</t>
  </si>
  <si>
    <t>SEÑALETICA</t>
  </si>
  <si>
    <t>Suministro e instalacion de Rotulo de señalizacion vertical para estacionamiento de ambulancia. Incluye tubo galvanizado 2" anclado en el piso.</t>
  </si>
  <si>
    <t>DEMOLICIONES Y REPARACIONES</t>
  </si>
  <si>
    <t>SISTEMA DE AGUA POTABLE.</t>
  </si>
  <si>
    <t>Suministro e Instalación Grifo de bronce con llave sencilla de ø 1/2"  con rosca para manguera. Incluye base de concreto o anclaje en pared y niple de hierro galvanizado de  ø1/2".</t>
  </si>
  <si>
    <t>Suministro e Instalación shock absorber con llave sencilla de ø1", incluye accesorios de conexión a red.</t>
  </si>
  <si>
    <t>Entronque a Red Existente.</t>
  </si>
  <si>
    <t>SISTEMA DE AGUAS RESIDUALES.</t>
  </si>
  <si>
    <t>Suministro e Inst. Resumidero de piso de ø2" con rejilla cuadrada de acero inoxidable, removible, atornillada y ajustable.</t>
  </si>
  <si>
    <t>Suministro instalación de resumidero cuadrado para baño 7.6x7.6cm externas, de empotrar al piso, acabado cromado, incluye filtro o rejilla para evitar posibles obstrucciones en el desagüe y sello hidráulico.</t>
  </si>
  <si>
    <t>Construcción de cajas de conexión o registro para aguas residuales, profundidad variable, incluye trazo, excavación, compactación y desalojo..</t>
  </si>
  <si>
    <t>Prueba de hermeticidad de las tuberías mayores a ø2".</t>
  </si>
  <si>
    <t>SISTEMA DE AGUAS LLUVIAS.</t>
  </si>
  <si>
    <t>Bajada aguas lluvias desde cubierta de techo, Tub. PVC ø4" 100 PSI, incluye accesorios y elementos de sujeción en pared.</t>
  </si>
  <si>
    <t>Suministro e Instalación Tub. PVC ø4"100 PSI, incluye accesorios, trazo, excavación, compactación y desalojo.</t>
  </si>
  <si>
    <t>Suministro e Instalación Tub. PVC ø8"100 PSI, incluye accesorios, trazo, excavación, compactación y desalojo.</t>
  </si>
  <si>
    <t>Botaguas de lámina lisa No. 24. Incluye: tornillos de sujeción, saques en pared y pintura, color a definir en obra. Sellos en paredes elastomérico.</t>
  </si>
  <si>
    <t>Prueba de hermeticidad de las tuberías, incluye cajas.</t>
  </si>
  <si>
    <t>Suministro y colocación de Extintor polvo químico seco UL (ABC) (20A - 120 BC), peso útil: 20lbs, para uso general.</t>
  </si>
  <si>
    <t>Suministro y colocación de Extintor Anhidrido carbónico, líquidos inflamables y equipos eléctricos, UL (10BC) peso útil: 15lbs.</t>
  </si>
  <si>
    <t>Suministro y colocación de Extintor Halotron, área informática UL (1A-10 B:C), peso útil: 15lbs.</t>
  </si>
  <si>
    <t>ARTEFACTOS SANITARIOS.</t>
  </si>
  <si>
    <t>Suministro e Inst. de Inodoro una pieza con válvula fluxómetro, asiento elongado, incluye accesorios de instalación.</t>
  </si>
  <si>
    <t>Suministro e Inst. Ducha completa, incluye cabeza de ducha redonda cromada, chapetón cromado, válvula completa para ducha bronce y con maneral cromado.</t>
  </si>
  <si>
    <t>Barras en áreas de baños de acero inoxidable de 32mm de diámetro y 24" de largo.</t>
  </si>
  <si>
    <t>Barras en áreas de baños de acero inoxidable de 32mm de diámetro y 42" de largo.</t>
  </si>
  <si>
    <t>PUNTOS DE RED</t>
  </si>
  <si>
    <t>Suministro e instalación de Patch panel 48 puertos, Cat. 6A.  (Ver especificaciones técnicas)</t>
  </si>
  <si>
    <t>M/T</t>
  </si>
  <si>
    <t>SISTEMA DE REDES Y DATOS</t>
  </si>
  <si>
    <t>EQUIPOS DE INFORMÁTICO Y TELECOMUNICACIONES</t>
  </si>
  <si>
    <t>Suministro e instalación de Switch de 48  puertos debe incluir modulos SFP 10G al menos 2 por Switch ver especificaciones</t>
  </si>
  <si>
    <t>EXCAVACION PARA FUNDACIONES</t>
  </si>
  <si>
    <t>RELLENOS Y COMPACTACIONES</t>
  </si>
  <si>
    <t>PAREDES DE MAMPOSTERIA Y JUNTAS</t>
  </si>
  <si>
    <t xml:space="preserve">ESTRUCTURA METALICA </t>
  </si>
  <si>
    <t>OBRAS COMPLEMENTARIAS</t>
  </si>
  <si>
    <t>PAREDES LIVIANAS</t>
  </si>
  <si>
    <t>INSTALACIONES MECANICAS</t>
  </si>
  <si>
    <t>UC-M-01A/UCM-01B  Suministro e instalacion de Unidad condensadora de aire de expansion directa compresor tipo scroll con capacidad de120.0 MBH (10Ton) a 45 F° TSS,  incluye proteccion de alta y baja presion, refrigerante R410, operando a208/3/60, proteccion interna de voltaje y guardamotor, eficiencia no menor de 11.00 EER. Incluye Antivibradores.</t>
  </si>
  <si>
    <t xml:space="preserve">Filtros planos de 2" de espesor Merv 8, Filtros tipo cartucho 65 % eficiencia, Filtros Hepa 99.97% eficiencia, incluye medidores de diferencial de presion. </t>
  </si>
  <si>
    <t>lote</t>
  </si>
  <si>
    <t>Bateria de emisores de luz ultravioleta en la cara del serpentin de enfriamiento según especificaciones tecnicas. Incluye interruptor on-off de servicio.</t>
  </si>
  <si>
    <t xml:space="preserve">lote </t>
  </si>
  <si>
    <t>Ducteria. Incluye: Soportes.Aislamiento. Incluye: Pegamento, Cinta de aluminio, accesorios</t>
  </si>
  <si>
    <t>set</t>
  </si>
  <si>
    <t>Tuberia de refrigeracion 1 3/8" x 1/2". Incluye: Vavulas, accesorios, Aislamiento, Soportes.</t>
  </si>
  <si>
    <t xml:space="preserve">DIF-14"X14" 4V </t>
  </si>
  <si>
    <t xml:space="preserve">DIF-12"X12" 4V </t>
  </si>
  <si>
    <t>Ducteria con aislamiento soportes, mano de obrar, cortes resenes en pared</t>
  </si>
  <si>
    <t xml:space="preserve">RE-10"X10" </t>
  </si>
  <si>
    <t xml:space="preserve">Filtros planos de 2" de espesor Merv 8, Filtros tipo cartucho 65 % eficiencia, Filtros Hepa 99.97% eficiencia </t>
  </si>
  <si>
    <t xml:space="preserve">Bateria de emisores de luz ultravioleta en la cara del serpentin de enfriamiento según especificaciones tecnicas. </t>
  </si>
  <si>
    <t>Tuberia de refrigeracion 1 3/8" x 1/2" Incluye: Vavulas, accesorios, Aislamiento, Soportes.</t>
  </si>
  <si>
    <t xml:space="preserve">RE-14"X14" </t>
  </si>
  <si>
    <t>UCMS Suministro e instalacion de unidad tipo split de 24000,btu refrigerante R410 SEER 16 Operando 208/230-1-60 v-ph-hz.</t>
  </si>
  <si>
    <t>20.1.01</t>
  </si>
  <si>
    <t>20.1.02</t>
  </si>
  <si>
    <t>20.1.03</t>
  </si>
  <si>
    <t>20.1.04</t>
  </si>
  <si>
    <t>20.1.05</t>
  </si>
  <si>
    <t>20.1.06</t>
  </si>
  <si>
    <t>20.2.01</t>
  </si>
  <si>
    <t>20.2.02</t>
  </si>
  <si>
    <t>20.2.03</t>
  </si>
  <si>
    <t>20.2.04</t>
  </si>
  <si>
    <t>Suministro e instalacion de señalizacion preventiva y contra accidente</t>
  </si>
  <si>
    <t>Plan de control de calidad para el proyecto</t>
  </si>
  <si>
    <t>SISTEMA DE GASES MEDICOS</t>
  </si>
  <si>
    <t xml:space="preserve">Suministro e instalacion de Curva sanitaria en esquinas de pared-pared y pared-cielo, de PVC rigido de 4".
</t>
  </si>
  <si>
    <t xml:space="preserve">Tubería de cobre, rígida, sin costura, fabricada para uso con oxígeno médico, conforme a norma ASTM B819, incluye accesorios, soportes de perfil de canal abierto con extremos libres doblados hacia adentro, sección cuadrada de 1-5/8"x1-5/8", laminados y galvanizados, señalización, limpieza y pruebas conforme a la última edición de NFPA 99.  </t>
  </si>
  <si>
    <t>Cobre 1/2"</t>
  </si>
  <si>
    <t>Cobre 3/4"</t>
  </si>
  <si>
    <t>Cobre 1-1/2"</t>
  </si>
  <si>
    <t>Válvulas de seccionamiento ubicadas en la línea, tipo de bola con doble sello en el vástago de la válvula, empaque de teflón, cuerpo de bronce, diseñadas para presiones de trabajo no menor de 300 psig y 29" de Hg.Para uso de oxígeno médico.Incluye accesorios de instalación.</t>
  </si>
  <si>
    <t>Válvula de bola de  1/2"</t>
  </si>
  <si>
    <t>Válvula de bola de 3/4"</t>
  </si>
  <si>
    <t>Válvula de bola de 1-1/2"</t>
  </si>
  <si>
    <t>Caja de válvulas para empotrar completamente en la pared, y acomodararán el número de válvulas que se indican. Serán construidas de aluminio extruido con una pestaña de 1/2" en los cuatro lados. Una cinta se fijará en cada válvula y en cada extensión del tubo, identificando el gas por medio de color y nombre, un manometro o vacuometro con caratula de 1-1/2" medira la presion de la linea y se instalara en la parte de salida de flujo de gas, despues de la valvula. Integrada sitema de control presion alarma</t>
  </si>
  <si>
    <t xml:space="preserve">Caja de válvula de 3 gases: oxígeno 1/2"x aire 1/2"x vacío 3/4" </t>
  </si>
  <si>
    <t xml:space="preserve">Alarma de presión de línea, tipo de señalización audio-visual, detectará exclusivamente condiciones anormales de los gases médicos en las áreas respectivas. Contendrá: gabinete de alarma de señal audio-visual, fuente de poder, medidores para monitoreo de presión y vacío, interruptores de presión para oxígeno, óxido nitros, aire médico y vacío médico, válvulas de aislamiento.Incluye los interruptores de presión de línea tipo remoto, para cada gas que requiera la alarma, canalización y alambrado. Deberá ser certificada por UL y CSA.  </t>
  </si>
  <si>
    <t>Alarma de presión de línea para tres gases: oxígeno, aire y vacío</t>
  </si>
  <si>
    <t xml:space="preserve">Tomas de conección DISS, y slide o soporte para frascos de vacío. Los tomas serán para empotrar en la pared, traerán el nombre de identificación de cada gas de servicio. Con válvula doble check para prevenir el flujo de gas cuando la placa sea removida. Deberán ser listadas por UL y certificadas por CSA, y debrán cumplir con lo indicado en la última edificón de NFPA 99. conección tipo DISS </t>
  </si>
  <si>
    <t>Toma para oxígeno</t>
  </si>
  <si>
    <t>Toma para aire médico</t>
  </si>
  <si>
    <t>Toma para vacío médico</t>
  </si>
  <si>
    <t>Slide</t>
  </si>
  <si>
    <t xml:space="preserve">Juntas flexibles. Para absorber los movimientos diferenciales en juntas constructivas del edificio, interconección de los equipos con la red, para absorber los alargamientos y contracciones por efectos de temperatura o para absorber ambos. Las juntas serán  flexibles de acero inoxidable. Incluye accesorios de instalación, una válvula de bola en cada extremo, soportes tipo strut.   </t>
  </si>
  <si>
    <t xml:space="preserve">Manguera flexible de 3/4" </t>
  </si>
  <si>
    <t xml:space="preserve">Manguera flexible de 1-1/2" </t>
  </si>
  <si>
    <t>Suministro e instalacion de cielo falso con paneles de 4’x 8´ de dimensión y 1/2” de espesor, con núcleo de yeso, laminado con malla de fibra de vidrio polimerizada por ambas caras, resistente a la humedad, más aplicación de pintura epoxica. Incluye: Apertura de huecos e instalacion de contramarcos de perfileria, para rejillas de aire acondicionado y lamparas electricas</t>
  </si>
  <si>
    <t>M3</t>
  </si>
  <si>
    <t>Demolicion de piso tipo acera existente para conformacion de rampa y construccion de nueva area. Incluye desalojo de material, compactacion y nivelacion de suelo.  (ver plano ARQ-1)</t>
  </si>
  <si>
    <t>Desmontaje de Ventanas de vidrio fijo existentes (ver plano ARQ-1)</t>
  </si>
  <si>
    <t>Desmontaje de Baño Artesa Existente (ver plano ARQ-1)</t>
  </si>
  <si>
    <t>Desmontaje de mobiliario fijo existente empotrado en paredes  (ver plano ARQ-1)</t>
  </si>
  <si>
    <t>Desmontaje de Cielo Falso existente, incluye desmontaje de toda la perfileria de soporte metalica (ver plano ARQ-1)</t>
  </si>
  <si>
    <t>Suministro, montaje e instalación de pared livianas una cara con paneles de 4’x8´ de dimensión y 1/2” de espesor, bastidores metlaicos para su fijacion @ 60 cms de distancia entre si como maximo, con núcleo de yeso, laminado con malla de fibra de vidrio polimerizada por ambas caras, resistentes al fuego y la humedad para interperie. Todos los materiales deberan ser primera calidad.</t>
  </si>
  <si>
    <t>Suministro, montaje e instalación de pared livianas doble cara cara con paneles de 4’x8´ de dimensión y 1/2” de espesor, bastidores metlaicos para su fijacion @ 60 cms de distancia entre si como maximo, con núcleo de yeso, laminado con malla de fibra de vidrio polimerizada por ambas caras, resistentes al fuego y la humedad para interperie. Todos los materiales deberan ser primera calidad.</t>
  </si>
  <si>
    <t>PISO VINILICO  CONDUCTIVO: Suministro e instalacion de Pavimento vinílico electrodisipativo de 2mm de espesor en rollos de 2 m de ancho, flexible, homogéneo, direccional, con una resistencia eléctrica de 1x106≤ R ≤ 1x108 Ω para pavimentos disipativos conforme a la norma EN 13 415- EN 1081 (método de trípode), la norma EN 61-340-4-1 (método de electrodos), la ASTM F 150 NF PA 99 (resistividad superficial ESD S.1 y resistividad transversal ESD S 7) o CEI 1340-4-1 (Electrodo CNET) (UNE EN 1081). Resistencia a la abrasión según EN 660.2 con valor ≤ 7.5 mm 3 (grupo M). Bacteriostático y fungistático. Diseño y color a escoger en obra. Incluye: Curva sanitaria de PVC Piso-Pared, Piso Vinil, Pegamento Conductivo, Cinta de Cobre para conductividad, juntas y soldaduras y todos los materiales para dejar instalado completamente el piso.</t>
  </si>
  <si>
    <t>PISO VINILICO NO CONDUCTIVO: Suministro e instalacion de Pavimento homogéneo monocapa con alto contenido en PVC prensado en láminas de 2m, con un espesor de 2mm y un peso ≤ 2850g. El diseño no direccional con color en todo el espesor integra un efecto 3D (partículas transparentes en PVC puro en las 33 referencias) y un acabado mate. El piso está compuesto por un mínimo de 25 % de contenido reciclado, 100 % controlado y cumple con REACH. Es 100% reciclable y 100% libre de Phthalates. El piso deberá ser antiestático (&lt;2kV), cumple con la norma EN ISO 10581 para áreas de tráfico pesado y tiene una resistencia al fuego Bfl-s1. Incluye: Curva sanitaria de PVC Piso-Pared, Piso Vinil, Pegamento,  y todos los materiales para dejar instalado completamente el piso.</t>
  </si>
  <si>
    <t xml:space="preserve">Suministro e instalacion de Cortina Antibacterial </t>
  </si>
  <si>
    <t>Elaboracion de columna falsa con tablayeso para intemperie de 1/2" y bastidores metálicos; del mismo tipo que las divisiones livianas; incluye protección de esquinas y sellado de juntas, forro a  4 caras. Incluye encintado, pasteado, lijado y pintado con pintura Epoxica dos manos como minimo, de primera claidad.</t>
  </si>
  <si>
    <t>V-1: Suministro e instalacion de ventana de vidrio fijo, vidrio laminado claro de 6 mm, marco de aluminio anodizado natural.</t>
  </si>
  <si>
    <t>Cortina Tipo Roller con transparencia para ventanas en Albergue Materno</t>
  </si>
  <si>
    <t>Suministro e instalación de ceramica de 20x20 cms antiderrapante, sisa de 2.5 mm porcelana color blanca para area de duchas</t>
  </si>
  <si>
    <t>Hechura e instalacion de rejilla metalica sobre canaleta de aguas lluevias existente.</t>
  </si>
  <si>
    <t>Fabricacion, Suministro e instalación de Mueble M-2 MUEBLE DE ACERO INOXIDABLE PARA ESTACION DE ENFERMERIA NEONATOS, según detallado en plano AR-4</t>
  </si>
  <si>
    <t>Fabricacion, Suministro e instalación de Mueble M-6 MESA DE ACERO INOXIDABLE,  según detallado en plano AR-4</t>
  </si>
  <si>
    <t>Fabricacion, Suministro e instalación de Mueble M-7 MUEBLE DE ACERO INOXIDABLE PARA ESTACION DE ENFERMERIA CENTRAL, según detallado en plano AR-4</t>
  </si>
  <si>
    <t>Fabricacion, Suministro e instalación de Mueble M-8 MESA DE TRABAJO EN "L" DE ACERO INOXIDABLE PARA ESTACION DE ENFERMERIA CENTRAL, según detallado en plano AR-4</t>
  </si>
  <si>
    <t>Fabricacion, Suministro e instalación de Mueble M-1 MUEBLE EN "L" DE ACERO INOXIDABLE PARA ESTACION DE ENFERMERIA EMERGENCIA PEDIATRICA, según detallado en plano AR-4</t>
  </si>
  <si>
    <t>Fabricacion, Suministro e instalación de Mueble M-9 MUEBLE DE ACERO INOXIDABLE PARA RESGUARDO DE ROPA LIMPIA ESTACION DE ENFERMERIA CENTRAL según detallado en plano AR-4</t>
  </si>
  <si>
    <t>Fabricacion, Suministro e instalación de Mueble M-5 MUEBLE DE ACERO INOXIDABLE CON POCETA incluye poceta de acero inoxidable, según detallado en plano AR-4</t>
  </si>
  <si>
    <t>Fabricacion, Suministro e instalación de Mueble M-11 MUEBLE AEREO DE ACERO INOXIDABLE PARA ESTACION DE ENFERMERIA CENTRAL Y AREA DE CAFÉ MEDICOS Y AREA DE PROCEDIMIENTOS, según detallado en plano AR-4</t>
  </si>
  <si>
    <t>Demolicion de pared de bloque de concreto existente para apertura de huecos de puertas futuras, Incluye resane de pared, repello, afinado y pintado de cuadrados asi como el refuerzo respectivo de la pared y desalojo de material sobrante (ver plano ARQ-1)</t>
  </si>
  <si>
    <t>Desinstalación de  mobiliario de acero inoxidable: Mueble con poceta en Area de Café,mueble para Lavado de manos en Area de Nenotatos y en estacion central de enfermeria (ver plano ARQ-1)</t>
  </si>
  <si>
    <t>Repello de Pared de bloque de concreto. Incluye paredes en area de baños para instalacion de enchape y repello de paredes nuevas de bloque de concreto. (ver plano AR3)</t>
  </si>
  <si>
    <t>Suministro y aplicación de pintura base aceite en paredes uso interior/exterior, dos manos como minimo de primera calidad. Incluye limpieza previa antes de aplicar el acabado indicado. Color a elegir en Obra (ver plano AR3)</t>
  </si>
  <si>
    <t>Suministro y aplicación de pintura Epoxica en Paredes, dos manos como minimo de primera calidad. Incluye limpieza previa antes de aplicar el acabado indicado Color a elegir en Obra (ver plano AR3)</t>
  </si>
  <si>
    <t>Afinado de Pared de bloque de concreto Nueva. (ver plano AR3)</t>
  </si>
  <si>
    <t>Enchape de porcelanato de 60 x 60 cms, desde NPT hasta NCF para area de baños, color a elegir en obra. (ver plano AR3)</t>
  </si>
  <si>
    <t>VEGETACION</t>
  </si>
  <si>
    <t>Suministro y siembra de arbustos, incluye: planta, preparacion del suelo, tierra negra y abono) .(ver detalle de tipo, cantidad y ubicación de cada arbusto en plano AR5)</t>
  </si>
  <si>
    <t>V-2: Suministro e instalacion de ventana de vidrio fijo, vidrio laminado claro de 6 mm, marco de aluminio anodizado natural.</t>
  </si>
  <si>
    <t>Demolicion de enchape de azulejo existente en baños, incluye desalojo de material sobrante  (ver plano ARQ-1)</t>
  </si>
  <si>
    <t>Demolicion de piso en duchas existentes  incluye desalojo de material sobrante (ver plano ARQ-1)</t>
  </si>
  <si>
    <t>Demolicion de aletones de concreto existente  en fachadas. Incluye resane de pares, repellado y afinado de pared ais como el desalojo de material sobrante (ver plano ARQ-1)</t>
  </si>
  <si>
    <t>Demolicion de cordon para construccion de rampa de acceso. Incluye desalojo de material</t>
  </si>
  <si>
    <t>Hechura de rampa de acceso. Incluye hechura de cordon</t>
  </si>
  <si>
    <t>Desinstalación de  equipo de aires acondicionados existentes, incluye desmontaje de equipos de evaporadora y/o condensadora y sus respectivas estructuras de soporte existentes, desinstalacion de bombas y de tuberia de cobre (ver plano ARQ-1)</t>
  </si>
  <si>
    <t>Acera de concreto f'c=180 kg/cm2, con refuerzo de electromalla 6x6, 3/3, espesor de 7.5 cm. Acabado del concreto con color a definir en obra y superficie pulida</t>
  </si>
  <si>
    <t>Trazo y nivelación de las zonas a intervenir para corroborar dimensiones y niveles.</t>
  </si>
  <si>
    <t>Excavación para fundaciones de la estructura principal: zapatas, soleras de fundación, vigas de fundación y tensores. Incluye acarreo y desalojo.</t>
  </si>
  <si>
    <t>Relleno compactado con material selecto en fundaciones  hasta alcanzar el 90% del proctor de comparación según AASHTO T-180; incluye el suministro y acarreo del material selecto.</t>
  </si>
  <si>
    <t>Relleno compactado con suelo cemento para fundaciones, en proporción 19:1 hasta alcanzar el 95% del proctor de comparación según AASHTO T-134; incluye el suministro y acarreo del material selecto.</t>
  </si>
  <si>
    <t>Zapata aislada "ZP-1", de 1.10x1.10x0.35, compuesta por un lecho de refuerzo en ambas direcciones de varilla # 4 @ 0.15 m, según detalle de planos; concreto f´c=280 kg/cm2. Incluye además: encofrado, separadores plásticos y curado.</t>
  </si>
  <si>
    <t>Zapata aislada "ZP-2", de 1.25x1.25x0.35, compuesta por un lecho de refuerzo en ambas direcciones de varilla # 4 @ 0.15 m, según detalle de planos; concreto f´c=280 kg/cm2. Incluye además: encofrado, separadores plásticos y curado.</t>
  </si>
  <si>
    <t>Viga de fundación VF, de 0.40 x 0.25, con 4 # 5 + 2 # 4 corridas y estribo # 3  a cada 0.125 m. Concreto f'c= 280 kg/cm2. Incluye acero de refuerzo, moldeado, curado y todo lo necesario para su construcción.</t>
  </si>
  <si>
    <t>Tensor T-1, de 0.25x0.20, con 4#4 y estribo # 2 a cada 0.125 m.  Incluye acero de refuerzo, moldeado, curado y todo lo necesario para su construcción.</t>
  </si>
  <si>
    <t>Solera de fundación SF-1, de 0.40x0.25, con 4#4 + 4#3 corridas y dos estribos # 2 a cada 0.15 m.  Incluye acero de refuerzo, moldeado, curado y todo lo necesario para su construcción.</t>
  </si>
  <si>
    <t>Columna de concreto "CP", de 0.35 x 0.35, con 8 # 5  corridas y  refuerzo transversal de un estribo # 3 + 2 grapas # 3 a cada 0.10 m en la zona confinada y a cada 0.175 m en la zona intermedia.  Concreto  f´c=280 kg/cm2. Incluye moldeado, andamiaje, acero de refuerzo, curado y todo lo necesario para su construcción.</t>
  </si>
  <si>
    <t>Viga de concreto "VC-1", de 0.45x0.25, con 4 # 5 + 2 # 4 corridas y refuerzo transversal de  un estribo # 3 a cada 0.10 m en zona confinada y  0.175 m en zona intermedia. Concreto f'c=280 kg/cm2. Incluye moldeado, andamiaje, acero de refuerzo, curado y todo lo necesario para su construcción.</t>
  </si>
  <si>
    <t xml:space="preserve">Viga de concreto "VC-2", de 0.40x0.20, con 4 # 5  corridas y refuerzo transversal de  un estribo # 3 a cada 0.10 m en zona confinada y  0.175 m en zona intermedia. Concreto f'c=280 kg/cm2. Incluye moldeado, andamiaje, acero de refuerzo, curado y todo lo necesario para su construcción. </t>
  </si>
  <si>
    <t>Nervadura de modulación para paredes de bloque "N", del mismo espesor que la pared y ancho aproximado de 0.11 m, con 2 # 3 corridas y grapas # 2 a cada 0.15 m. Concreto f'c=210 kg/cm2. Incluye moldeado, andamiaje, acero de refuerzo, curado y todo lo necesario para su construcción.</t>
  </si>
  <si>
    <t>Solera de concreto para paredes de bloque "SC", del mismo espesor que la pared y peralte de 0.22 m, con 4 # 4 corridas y estribos # 2 a cada 0.125 m. Concreto f'c=210 kg/cm2. Incluye moldeado, andamiaje, acero de refuerzo, curado y todo lo necesario para su construcción.</t>
  </si>
  <si>
    <t>Losa densa de cubierta, de 0.12 m de espesor; con refuerzo de varilla # 3, grado 60, según detallado de los planos. Concreto f'c=280 kg/cm2.  Incluye moldeado, andamiaje, acero de refuerzo, curado y todo lo necesario para su construcción.</t>
  </si>
  <si>
    <t>Firme de concreto, de 0.10 m de espesor para recibir revestimiento de pisos interiores; con refuerzo de varilla # 2 a cada 0.20 m en ambos sentidos. Incluye: excavación, desalojos, suelo cemento y juntas; acabado de la superficie de acuerdo a lo requerido por el material a pegar en su superficie.</t>
  </si>
  <si>
    <t>Mortero de nivelación para conformar pendiente (1%) y canal de remate sobre losa de cubierta; espesor máximo 10 cm y mínimo 5 cm. Incluye aplicación de puente de adherencia entre concreto de losa y mortero.</t>
  </si>
  <si>
    <t xml:space="preserve">Pared de bloque de concreto de 15x20x40 , incluye refuerzo vertical de # 4 a cada 0.60 m  y horizontal de # 2 @ 0.40, según lo indicado en el detalle  de la pared que se muestra en planos y soleras intermedias de bloque. Todas las celdas llenas hasta nivel de piso. </t>
  </si>
  <si>
    <t>Pretil sobre losa de cubierta en ampliación de pediatría. Incluye: bastones #3 anclados con epóxico a losa @ 0.60, pantalla de bloque de 10x20x40, refuerzo horizontal # 2 @ 0.40 máximo y solera de coronamiento de bloque con 1 # 3 corrida. Altura máxima 1.00 m.</t>
  </si>
  <si>
    <t>Pretil sobre losa de cubierta en ampliación de pediatría. Incluye: bastones #3 anclados con epóxico a losa @ 0.60, pantalla de bloque de 10x20x40, refuerzo horizontal # 2 @ 0.40 máximo. Altura máxima 0.50 m.</t>
  </si>
  <si>
    <t>Junta vertical y horizontal de dilatación entre elementos estructurales y paredes de bloque;  de 2.5 cm de espesor, tipo "Jo", perfil prefabricado de elastopreno; instalado a compresión dentro de la junta. De alta duración y que impida las filtraciones.</t>
  </si>
  <si>
    <t>Suministro e instalación de tapajunta prefabricada  vertical  para separación entre cuerpos estructurales (junta tipo "J-1");  de 5.0 cm  de espesor; debe poseer alta durabilidad y evitar las filtraciones.La junta debe ser de fábrica y el material de la placa debe ser aluminio o acero inoxidable.</t>
  </si>
  <si>
    <t>Impermeabilización de losa de cubierta para ampliación de pediatría mediante la colocación de membrana tipo TPO de 0.45 mill; incluyendo botaguas, parapetos o pretiles, bocatubos y cualquier otro elemento que sobresalga de la losa. Se incluye conformación de pendiente con grout de nivelación hacia bocatubos.</t>
  </si>
  <si>
    <t>Aplicación de impermeabilizante asfáltico (3 capas) en pedestales de columnas, nervaduras y partes de pared de mampostería enterradas; base emulsión betún de asfalto, según procedimiento descrito en especificaciones técnicas.</t>
  </si>
  <si>
    <t>Demolición de pisos existente, para instalación de tuberías hidráulicas, incluye demolición de base y retiro de material.</t>
  </si>
  <si>
    <t>Reparación de piso cerámicos, incluye base de concreto para colocación de nuevo piso.</t>
  </si>
  <si>
    <t>Desmontaje de lavamanos cerámicos existentes,  incluye la readecuación de la descarga y abasto para reúso del nuevo artefacto sanitario a instalar.</t>
  </si>
  <si>
    <t>Desmontaje de pocetas metálicas existentes,  incluye la readecuación de la descarga y abasto para reúso del nuevo artefacto sanitario a instalar.</t>
  </si>
  <si>
    <t>Desmontaje de inodoros existentes, incluye la readecuación de la descarga y abasto para reúso del nuevo artefacto sanitario a instalar.</t>
  </si>
  <si>
    <t>Desmontaje de duchas existentes, incluye la readecuación de la descarga y abasto para reúso del nuevo artefacto sanitario a instalar.</t>
  </si>
  <si>
    <t>Demolición de cajas aguas residuales existente, varias medidas, incluye sellado de tuberías existentes y retiro de material sobrante.</t>
  </si>
  <si>
    <t>Demolición de cajas aguas lluvias existente, varias medidas, incluye sellado de tuberías existentes y retiro de material sobrante.</t>
  </si>
  <si>
    <t>Reparación de cajas aguas residuales existente, varias medidas, incluye retiro de material sobrante..</t>
  </si>
  <si>
    <t>Suministro e Instalación Tub. HoGo ø1/2", cedula 40, 300 PSI, roscado, incluye accesorios, embebido y paso en paredes y elementos de sujeción a techo.</t>
  </si>
  <si>
    <t>Suministro e Instalación Tub. HoGo ø1", cedula 40, 300 PSI, roscado, incluye accesorios, embebido y paso en paredes y elementos de sujeción a techo.</t>
  </si>
  <si>
    <t>Suministro e instalación de Válvula de bola Bronce ø1/2", incluye accesorios de conexión.</t>
  </si>
  <si>
    <t>Suministro e instalación de calentador de agua instantáneo central 18lt/min, incluye accesorios de entrada y salida de caudal.</t>
  </si>
  <si>
    <t>Filtro para agua plástico, color blanco, con cartucho para sedimentos 0.5 micras..</t>
  </si>
  <si>
    <t>Suministro e Instalación Tub. PVC ø1  1/2" 100 PSI JC para ventilación aérea, incluye accesorios, trazo,  embebido en pared y elementos de sujeción.</t>
  </si>
  <si>
    <t>Suministro e Instalación Tub. PVC ø2" 125 PSI JC, incluye accesorios, trazo y excavación, compactación y desalojo.</t>
  </si>
  <si>
    <t>Suministro e Instalación Tub. PVC ø4" 125 PSI JC, incluye accesorios, trazo y excavación, compactación y desalojo.</t>
  </si>
  <si>
    <t>Obra civil de Descarga en Cajas existentes.</t>
  </si>
  <si>
    <t>Construcción de cajas con parrilla metálica para aguas lluvias (profundidad variable), incluye trazo, excavación, compactación y desalojo.</t>
  </si>
  <si>
    <t>Suministro e Inst. de Inodoro una pieza, asiento elongado, doble descarga (activación mediante botón), incluye accesorios.</t>
  </si>
  <si>
    <t>Suministro e Inst. de lavamanos tipo ovalin empotrado en losa de concreto, incluye loza de concreto.</t>
  </si>
  <si>
    <t>Suministro e Inst. de lavamanos quirúrgico de empotrar en pared LVq, acero inoxidable, grifo cuello de ganso activado mediante rodilla, sifón de desagüe cromado a la pared y todo lo necesario para dejarlo correctamente instalado.</t>
  </si>
  <si>
    <t>Suministro e instalación de puntos de red incluye Cable UTP  cat 6A color azul, Keystone RJ45 hembra cat 6A color azul, Placas 1 o 2 puertos, Patch cord de 3 pies cat  6A color azul, Patch cord de 7 pies cat 6A color azul en total de acuerdo a la cantidad de puntos de red instalados , canalización con tubería PVC, conduit, o aluminio de 2  pulgada o más si es necesario, técnoducto o conduit de 1 pulgada de acuerdo al área, técnoducto o conduit de 3/4 de acuerdo al área, con todos sus accesorios, uniones, conectores, abrazaderas, para las bajadas hacia los puestos de trabajo se utilizara técnoducto de 3/4, en caso de paredes de tabla yeso quedar empotradas en caso opuesto que sea de concreto y no se pueda romper para empotrar tubería se  usaran canaletas plásticas usando las esquinas de las paredes para bajar, se usaran cajas de registro 4X2 plásticas o metálicas empotradas en la pared todo y cuando sea tabla yeso en caso contrario se usan caja superficial plástica color blanca 4X2, para los puntos de red de los AP y TV se dejaran arriba abajo del cielo falso o en pared, Cajas de registro se deberán usar cajas de 18x12x8  arriba del Gabinete y de 12X8X6  para interconectar los puntos de red todas las cajas deberán traer  sus tapaderas, dentro del Gabinete todo el cableado ira con Velcro, se etiquetara y Certificaran con equipo DTX 1800 o más  todos los puntos de red, Instalación de equipos y dejar funcionando la red de datos. Ver especificaciones</t>
  </si>
  <si>
    <t>Suministro e instalación de Gabinete de piso de 42 unidades de rack con 2 PDU Verticales por caga Gabinete. Ver especificaciones</t>
  </si>
  <si>
    <t xml:space="preserve">Suministro e instalación de un Circuito independiente (CKTO DEDICADO) 220/240V el cual saldrá del tablero principal y llegara a un tablero de 4 o 6 espacios 220/240 con cable No 6 o No 8 dependiendo de la distancia para cada uno de los Gabinetes, de ahí  saldrá  un  circuito 220/240 con térmico de 30,40 o 50A dependiendo del UPS, el cable será TSJ 3X8 o 4X8 y entrara al Gabinete con Nema L630C de acuerdo a la capacidad del UPS, incluir una barra de copperweld con Cepo y cable No 8 para polarizar la caja y el toma ya hubiera tierra en el sitio se deberán de unir, todo canalizado con todos sus accesorios. Ver especificaciones. </t>
  </si>
  <si>
    <t>Suministro e instalación de Switch de fibra optica de 24 puertos 10G, debe incluir 48 modulos SFP+ 10G. ver especificaciones</t>
  </si>
  <si>
    <t>Puntos de acceso inalámbrico (Access Point)      
Operación simultánea de doble banda
Banda de 5 GHz con velocidades de hasta 1300 Mbps
Banda de 2,4 GHz con velocidades de hasta 450 Mbps
Interfaz de red: 2 Puertos Ethernet 10/100/1000 
Botón: Restablecer 
Antenas: 3 Antenas de doble banda (3dBi)
Estándares Wi-Fi: 802.11 a/b/g/n/r/k/v/ac 
Seguridad Inalámbrica: WEP, WPA-PSK, WPA-Enterprise (WPA/WPA2, TKIP/AES)
BSSID: Hasta 8 por radio
Kit de montaje: Pared/techo
Certificaciones: CE, FCC, IC 
Deben ser gestionados por medio de un software de administración centralizada. Dicho software de gestión no debe tener costo de licenciamiento y no debe tener limitante en la cantidad de equipos que se administrarán más que las del hardware.</t>
  </si>
  <si>
    <t xml:space="preserve"> UPS de 6000 VA RAQUEABLE
6000 VA de potencia de salida mínima.
2 tomacorrientes mínimos NEMA L6-20R y 2 tomacorrientes mínimos L6-30R, protegidos por batería.
Voltaje de salida nominal: 208V/240/120 AC L1, L2, N, T
Frecuencia de salida: 50/60 Hz +/- 3 Hz
Factor de potencia de salida: 1 (6000W)
Factor de cresta / carga pico: 3:1
Topología: en línea
Administrable vía SNMP (Debe incluir tarjeta de red)
Panel LCD que indique al menos: Voltaje, Carga y Nivel de batería.
Alarma audible
Bypass interno automático
gulación de frecuencia y tensión
Debe de incluir transformador reductor para salidas de 120VAC
El UPS debe incluir (interno /externo) un transformador reductor, y debe contar con al menos 8 tomacorrientes compatibles con NEMA 5-15R, protegidos por batería.
Altura máxima: 6U
Voltaje de entrada principal: 208/240 VAC
Frecuencia : 60 Hertz
Fases: 1
Cordón de alimentación con toma corriente macho polarizado.</t>
  </si>
  <si>
    <t>INTERVENCIONES CIVILES OBRAS PRELIMINARES</t>
  </si>
  <si>
    <t>Hechura  y colocación de fascia y cornisa. Forro de fascia y cornisa con con lámina de tablayso una cara para intemperie con núcleo de yeso, laminado con malla de fibra de vidrio polimerizada, pintada con latex antibacterial interior-exterior. color a definir en la obra ;incluye estructura de fijacion según fabricante y garantia del producto; ademas de la apertura de huecos e instalacion de contramarcos de perfileria para lamparas; Estructura de tubo cuadrado de hierro de 1", chapa 16,  con proteccion de pintura anticorrosiva, Altura= 1.20 mts. y cornisa de 1.40mt.  Considerar tensores de anclaje hacia la estructura de techo.</t>
  </si>
  <si>
    <t>Recorte y ajuste de estructura metálica y techo existentes para dar lugar a la ampliación de pediatría. Incluye: desmontaje de cubierta,desmontaje de fascia y cornisa, desmontaje de polín de borde existente, recorte de vigas metálicas, remate de vigas según nueva longitud; reinstalación de polín y pintura; reinstalación de cubierta y todos los trabajos necesarios para que no hayan filtraciones al interior.</t>
  </si>
  <si>
    <t>Suministro e Instalacion de piso porcelanato mate (antideslizante) 60x60 color a escoger por propietario, juntas de 2mm y porcelana color claro para area de baños</t>
  </si>
  <si>
    <t>Fabricacion, Suministro e instalación de Mueble M-3 MUEBLE DE ACERO INOXIDABLE PARA RESGUARDO DE ROPA LIMPIA NEONATOS INTERNOS según detallado en plano AR-4</t>
  </si>
  <si>
    <t>Fabricacion, Suministro e instalación de Mueble M-4 MUEBLE DE ACERO INOXIDABLE PARA RESGUARDO DE ROPA LIMPIA NEONATOS  EXTERNOSsegún detallado en plano AR-4</t>
  </si>
  <si>
    <t>18.1.01</t>
  </si>
  <si>
    <t>18.1.02</t>
  </si>
  <si>
    <t>18.1.03</t>
  </si>
  <si>
    <t>18.1.04</t>
  </si>
  <si>
    <t>18.1.05</t>
  </si>
  <si>
    <t>18.1.06</t>
  </si>
  <si>
    <t>18.1.07</t>
  </si>
  <si>
    <t>18.1.08</t>
  </si>
  <si>
    <t>18.1.09</t>
  </si>
  <si>
    <t>18.2.01</t>
  </si>
  <si>
    <t>18.2.02</t>
  </si>
  <si>
    <t>18.2.03</t>
  </si>
  <si>
    <t>18.2.04</t>
  </si>
  <si>
    <t>18.2.05</t>
  </si>
  <si>
    <t>18.2.06</t>
  </si>
  <si>
    <t>18.2.07</t>
  </si>
  <si>
    <t>18.2.08</t>
  </si>
  <si>
    <t>18.2.09</t>
  </si>
  <si>
    <t>18.2.10</t>
  </si>
  <si>
    <t>18.2.11</t>
  </si>
  <si>
    <t>18.2.12</t>
  </si>
  <si>
    <t>18.3.01</t>
  </si>
  <si>
    <t>18.3.02</t>
  </si>
  <si>
    <t>18.3.03</t>
  </si>
  <si>
    <t>18.3.04</t>
  </si>
  <si>
    <t>18.3.05</t>
  </si>
  <si>
    <t>18.3.06</t>
  </si>
  <si>
    <t>18.3.07</t>
  </si>
  <si>
    <t>18.3.08</t>
  </si>
  <si>
    <t>18.4.01</t>
  </si>
  <si>
    <t>18.4.02</t>
  </si>
  <si>
    <t>18.4.03</t>
  </si>
  <si>
    <t>18.4.04</t>
  </si>
  <si>
    <t>18.4.05</t>
  </si>
  <si>
    <t>18.4.06</t>
  </si>
  <si>
    <t>18.5.01</t>
  </si>
  <si>
    <t>18.5.02</t>
  </si>
  <si>
    <t>18.5.03</t>
  </si>
  <si>
    <t>18.5.04</t>
  </si>
  <si>
    <t>18.5.05</t>
  </si>
  <si>
    <t>18.5.06</t>
  </si>
  <si>
    <t>18.5.07</t>
  </si>
  <si>
    <t>18.5.08</t>
  </si>
  <si>
    <t>18.5.09</t>
  </si>
  <si>
    <t>18.5.10</t>
  </si>
  <si>
    <t>18.5.11</t>
  </si>
  <si>
    <t>READECUACION Y AMPLIACION UNIDAD DE PEDIATRIA HOSPITAL NACIONAL DR. JUAN JOSE FERNANDEZ ZACAMIL</t>
  </si>
  <si>
    <t>Fabricacion, Suministro e instalación de Mueble  de Baño Artesa de acero inoxidable según medidas indicadas en especificaciones tecnicas</t>
  </si>
  <si>
    <t xml:space="preserve">Calentador electrico CE-01 de 5Kw instalado en ducto de suministro, incluye control. </t>
  </si>
  <si>
    <t>E-01 de UMA01 Suministro e instalacion de unidad de extraccion  tipo techo, transmision belt drive, con un caudal 1000 CFM a una presion estatica de 1.7 in.wg motor de 1 hp operando a 208-3-60 v-ph-hz. Con lampara UV</t>
  </si>
  <si>
    <t>UC-2A -2B Suministro e instalacion de Unidad condensadora de aire de expansion directa compresor tipo scroll con capacidad de90MBH   (7.5ton) 5 F° TSS,  incluye proteccion de alta y baja presion, refrigerante R410, operando a 208/3/60, proteccion interna de voltaje y guardamotor, eficiencia no menor de 11.00 EER.  Incluye Antivibradores.</t>
  </si>
  <si>
    <t>UMA-02 Suministro e instalacion de unidad manejadora de aire tipo modular doble pared para exteriores,con secciones descritas en selección tecnica, con capacidad de 180MBH  (15Ton), caudal de aire de4500 cfm a una presion estatica de 2.00 in.wg, con un motor de3 hp operando a 208/-3/-60.  Incluye Tuberia de drenaje con aislamiento, Antivibradores.</t>
  </si>
  <si>
    <t xml:space="preserve">Calentador electrico CE-02 de  5 Kw instalado en ducto de suministro, incluye control. </t>
  </si>
  <si>
    <t>RS 24x24</t>
  </si>
  <si>
    <t xml:space="preserve">Circuito de control incluye termostato y cableado según planos de diseño. </t>
  </si>
  <si>
    <t xml:space="preserve">Circuito de control incluye interruptor on-off y cableado según diseño. </t>
  </si>
  <si>
    <t xml:space="preserve">Manguera flexible de1/2" </t>
  </si>
  <si>
    <t>Desmontaje de puertas  existentes. Incluye desmontaje de mochetas (ver plano ARQ-1)</t>
  </si>
  <si>
    <t>Fabricacion, Suministro e instalación de Mueble M-10 MUEBLE DE ACERO INOXIDABLE CON POCETA PARA ESTACION DE ENFERMERIA CENTRAL, INCLUYE gavetas, grifo cuello de ganso y monocomando de 1/4 de giro, válvula de control, sifón de desagüe cromado a la pared y todo lo necesario para dejarlo correctamente instalado.según detallado en plano AR-4</t>
  </si>
  <si>
    <t>Fabricacion, Suministro e instalación de Mueble M-12 MUEBLE DE ACERO INOXIDABLE CON POCETA PARA AREA DE PROCEDIMIENTOS, INCLUYE gavetas, grifo cuello de ganso y monocomando de 1/4 de giro, válvula de control, sifón de desagüe cromado a la pared y todo lo necesario para dejarlo correctamente instalado.según detallado en plano AR-4</t>
  </si>
  <si>
    <t>Suministro e instalación de protección termomagnetica en tablero principal normal de hospital, 200A/3P, 65KA, 208V.</t>
  </si>
  <si>
    <t>Suministro e instalación de protección termomagnetica en tablero principal emergencia de hospital, 400A/3P 2 bornes por fase, 65KA, 208V.</t>
  </si>
  <si>
    <t>Suministro e instalación de alimentador para tablero T-NP3, compuesto por 3THHN 4/0AWG(F)+THHN 4/0AWG(N)+THHN 1/0AWG(T) en tuberia EMT 3", incluye también : cajas de registro, soporteria, tuberia subterranea, obra civil asociada.</t>
  </si>
  <si>
    <t>Suministro e instalación de tablero T-NP3, trifasico, panel boad, barras 225A, protección principal 200A, 42 espacios, NEMA1, protecciones termomagnéticas según cuadro de carga, supresor 50KA, incluye también: soporteria, rotulación de circuitos, rotulación de tablero y cuadro de carga plastificado.</t>
  </si>
  <si>
    <t>Suministro e instalación de alimentador para tablero T-HEP, compuesto por 2 juegos X( 3THHN 250MCM(F)+THHN 250MCM(N)+THHN 1/0AWG(T)) en 2 tuberia EMT 3", incluye también : cajas de registro, soporteria, tuberia subterranea, obra civil asociada.</t>
  </si>
  <si>
    <t>Suministro e instalación de tablero T-HEP, trifásico, panel boad, barras 400A, protección principal 400A dos bornes por fase, 42 espacios, NEMA1, protecciónes termomagnéticas según cuadro de carga, supresor 100KA, incluye también: soporteria, rotulación de circuitos, rotulación de tablero y cuadro de carga plastificado.</t>
  </si>
  <si>
    <t>Suministro e instalación de tablero T-UPS-HE, , trifásico, centro de carga, barras 200A, protección principal 100A ramal, 42 espacios, NEMA1, protecciónes termomagnéticas según cuadro de carga,  incluye también: soporteria, rotulación de circuitos, rotulación de tablero y cuadro de carga plastificado.</t>
  </si>
  <si>
    <t>Suministro e instalación de alimentador de tablero T-UPS-HE, compuesto por 3THHN 2AWG(F)+THHN 2AWG(N)+THHN 8AWG(T) en tuberia EMT 1 1/2" incluye también: coraza metálica para conexión a equipo UPS.</t>
  </si>
  <si>
    <t xml:space="preserve">Suministro e instalación de UPS 30KVA trifásico, voltaje de entrada 208V, voltaje de salida 208/120V trifásico, respaldo de bateria, según especificaciones tecnicas. </t>
  </si>
  <si>
    <t>Suministro e instalación de tablero de transferencia manual para  by-pass ups, MTS-UPS, 125A/3P, 208/120V</t>
  </si>
  <si>
    <t>Suministro e instalación de alimentador de UPS 30KVA y de UPS a transferencia manual MTS-UPS, compuesto por 3THHN 2AWG(F)+THHN 2AWG(N)+THHN 8AWG(T) en tubería EMT 1 1/2" incluye también: coraza metálica para conexión a equipo UPS.</t>
  </si>
  <si>
    <t>Suministro e instalación de tablero aislamiento de tipo empotrar  compuesto por:
transformador de aislamiento 3KVA, voltaje primario 208V monofásico, voltaje secundario 120V monofásico, protección principal primario 20A/2p, 12 espacios, 5-20A/2p,120v, 60hz, aislamiento clase R, nivel de ruido 35db, monitor de aislamiento, norma del panel  NFPA99. con 6 tomacorrientes doble grado hospitalarios color rojo NEMA 5-20R  y 6 tomas de puesta a tierra para equipo medico, mas placa integral de 4 tomacorrientes dobles grado hospitalario, 20A con 4 puntos de conexión de tierra , placa de aceso inoxidables, incluye cables XHHW-2 para los circuitos, puesta a tierra.</t>
  </si>
  <si>
    <t>Suministro e instalación de alimentador para tablero  de aislamiento PA-01 ,  compuesto por ( 2THHN 8AWG(F)+THHN 8AWG(T)) en tubería EMT 1 1/4", incluye también : cajas de registro, soporteria,obra civil asociada.</t>
  </si>
  <si>
    <t>Suministro e instalación de alimentador para tablero  de aislamiento PA-02 ,  compuesto por ( 2THHN 8AWG(F)+THHN 8AWG(T)) en tubería EMT 1 1/4", incluye también : cajas de registro, soporteria,obra civil asociada.</t>
  </si>
  <si>
    <t>Suministro e instalación de alimentador para tablero  de aislamiento PA-03 ,  compuesto por ( 2THHN 8AWG(F)+THHN 8AWG(T)) en tubería EMT 1 1/4", incluye también : cajas de registro, soporteria,obra civil asociada.</t>
  </si>
  <si>
    <t>Suministro e instalación de alimentador para tablero  de aislamiento PA-04 ,  compuesto por ( 2THHN 8AWG(F)+THHN 8AWG(T)) en tubería EMT 1 1/4", incluye también : cajas de registro, soporteria,obra civil asociada.</t>
  </si>
  <si>
    <t>Suministro e instalación de salida de luz 120V para luminarias en área pediatría, incluyen también : canalización EMT, cableado, alimentador de cicuito,cajas de resgistro,cajas octogonales, conexión a luminaria, conexiones a interruptor de control de luces o dimer, según se indique en planos.</t>
  </si>
  <si>
    <t>Suministro e instalación de luminaria panel LED 2'X2', de empotrar en cielo falso, 120V,40W, 4000LM, 60HZ, 6000K,IP20, ángulo 110º, CRI80, surge protección 1000V, difusor tipo opalino, certificación UL, ETL, FC, incluye también: montaje de la luminaria y materiales necesarios para el montaje</t>
  </si>
  <si>
    <t>Suministro e instalación de luminaria panel LED 1'X4', de empotrar en cielo falso, 120V, 30W, 3200LM, 60HZ, (5000K O 6000K),IP20,surge protección 1000V, difusor  tipo opalino, certificación UL, incluye también: montaje de la luminaria y materiales necesarios para el montaje</t>
  </si>
  <si>
    <t>Suministro e instalación de luminaria 2'X2',para cuarto limpio dimerizable 0 a 10V, con protección a la entrada de partículas de polvo y  líquidos, ISO 14644 CLASE ISO 6-8, LED 50W, 5000LM, 120V-277V,4000K, 60HZ,IP66,dimerizable 0 A 10V UL, 
difusor tipo opalino, incluye también: montaje de la luminaria y materiales necesarios para el montaje</t>
  </si>
  <si>
    <t>Suministro e instalación de luminaria 1'X4',para cuarto limpio dimerizable 0 a10V,  con protección a la entrada de partículas de polvo y  líquidos, ISO 14644 CLASE ISO 6-8, LED 50W, 5000LM, 120V-277V,4000K, 60HZ,IP66,dimerizable 0 A 10V UL, difusor tipo opalino, incluye también: montaje de la luminaria y materiales necesarios para el montaje</t>
  </si>
  <si>
    <t>Suministro e instalación de luminaria 1'X4',para cuarto limpio dimerizable 0 a 10V, con protección a la entrada de partículas de polvo y  líquidos, ISO 14644 CLASE ISO 6-8, LED 50W, 5000LM,  120V-277V,4000K, 60HZ,IP66,dimerizable 0 A 10V UL,  difusor tipo opalino con kit de batería emergencia, incluye también: montaje de la luminaria y materiales necesarios para el montaje</t>
  </si>
  <si>
    <t>Instalación de luminaria PARA CABECERA DE CAMAS HOSPITALARIA, EXISTEMTES A REINSTALAR EN LA NUEVA UBICACION.</t>
  </si>
  <si>
    <t>Suministro e instalación e luminaria DOWLIGHT , de empotrar en cielo, 6W, 120V, 60HZ, LED 400 LM,IP44, 4000K, incluye también: montaje de la luminaria y materiales necesarios para el montaje.</t>
  </si>
  <si>
    <t>Suministro e instalación de Rotulo de "salida" iluminado con respaldo de batería de 90 minutos, letras color verde, fondo blanco,  UL LISTED, incluye también: montaje de la luminaria y materiales necesarios para el montaje.</t>
  </si>
  <si>
    <t>Suministro e instalación de Luminaria de emergencia LED con respaldo de batería de 90 minutos. 2X1.2W, 120V/277V, UL LISTED, incluye también: montaje de la luminaria y materiales necesarios para el montaje.</t>
  </si>
  <si>
    <t>Suministro e instalación de LUMINARIA REFLECTOR TIPO PROYECTOR 30W,MULTIVOLTAJES 100-240V,FLUJO LUMINOSO 2,550LM,FP 0.9, 6500K,IRC 70,ANGULO DE APERTURA DE LUZ 100° ,IP65,IK05.</t>
  </si>
  <si>
    <t>Suministro e instalación de interruptor 1v 125V, 15A, placa de acero inoxidables</t>
  </si>
  <si>
    <t>Suministro e instalación de interruptor de cambio 3v 125V, 15A, placa de acero inoxidables</t>
  </si>
  <si>
    <t>Suministro e instalación DIMER para atenuación de luminaria LED DE 0V A 10V, con interruptor ON/OFF para luminaria, incluye también canalización ,cable de control controlador.</t>
  </si>
  <si>
    <t xml:space="preserve">Suministro e instalación de salida para  Tomacorriente doble polarizado 120V, incluye: canalización EMT, soporteria, cajas de registro, CAJAS 4X2, cableado, alimentador de circuito, conexión entre salida de tomacorrientes. </t>
  </si>
  <si>
    <t xml:space="preserve">Suministro e instalación de salida para  Tomacorriente doble polarizado 120V DEDICADO, incluye: canalización EMT, soporteria, cajas de registro, CAJAS 4X2, cableado, alimentador de circuito, conexión entre salida de tomacorrientes. </t>
  </si>
  <si>
    <t xml:space="preserve">Suministro e instalación de salida para  2 Tomacorriente doble polarizado 120V , incluye: canalización EMT, soporteria, cajas de registro, CAJAS 4X2, cableado, alimentador de circuito, conexión entre salida de tomacorrientes. </t>
  </si>
  <si>
    <t xml:space="preserve">Suministro e instalación de salida para  Tomacorriente doble polarizado 120V UPS, incluye: canalización EMT, soporteria, cajas de registro, CAJAS 4X2, cableado, alimentador de circuito, conexión entre salida de tomacorrientes. </t>
  </si>
  <si>
    <t xml:space="preserve">Suministro e instalación de alimentador para calentador de paso#1, 6KW, 208V, 3 THHN # 8 +1 THHN # 8(T) Ø 1 1/4" , incluye también: canalización EMT, soporteria, cajas de registro, CAJAS 4X2, cableado, alimentador de circuito, caja NEMA 3R, y térmico.
</t>
  </si>
  <si>
    <t xml:space="preserve">Suministro e instalación de alimentador para calentador de paso#2, 6KW, 208V, 3 THHN # 8 +1 THHN # 8(T) Ø 1 1/4" , incluye también: canalización EMT, soporteria, cajas de registro, CAJAS 4X2, cableado, alimentador de circuito, caja NEMA 3R, y térmico.
</t>
  </si>
  <si>
    <t>Suministro e instalación de placa, módulo para tomacorriente doble polarizado grado hospitalario color blanco, 20A, NEMA 5-20R, 120V, placa metálica acero inoxidable.</t>
  </si>
  <si>
    <t>Suministro e instalación de placa, módulo para  tomacorriente doble polarizado grado hospitalario color rojo, 20A, NEMA 5-20R, 120V,placa metálica acero inoxidable</t>
  </si>
  <si>
    <t>Suministro e instalación de placa, módulo para 2 tomacorrientes dobles, polarizado grado hospitalario color rojo, 20A, 4x NEMA   5-20R, 120V, placa metálica acero inoxidable, caja 4X4.</t>
  </si>
  <si>
    <t>Suministro e instalación de placa, módulo para tomacorriente doble polarizado respaldado por UPS,  grado hospitalario tierra aislada, color anaranjado, 20 AMP, 120V, configuración NEMA 5-20R.</t>
  </si>
  <si>
    <t xml:space="preserve">Suministro e instalación de placa, módulo para tomacorriente doble polarizado GFCI grado hospitalario color blanco, 20 AMP, 120V, configuración NEMA 5-20R. </t>
  </si>
  <si>
    <t>Suministro e instalación de dispositivo indicador de ruido, para monitorización de los niveles de ruido en la sala, el indicador debe mostrar el nivel de ruido por medio de unas serie de luces de colores, color verde indica que el nivel de ruido es aceptable, color amarillo nivel de ruido alto, y rojo indica ruido muy alto, incluye salida eléctrica 120V para conectar equipo, configuración y puesta en marcha.</t>
  </si>
  <si>
    <t>Suministro e instalación de el sensor de humo por ionización, para detectar  partículas en incendios de llamas rápidas, de montaje en cielo falso, batería 9v, 85 DB, señal de batería baja y botón de prueba de sensor.</t>
  </si>
  <si>
    <t>Desmontaje de luminaria 2x2 ft panel LED, desmontaje de canalización , cables, cajas.</t>
  </si>
  <si>
    <t>Desmontaje de Tomacorrientes , desmontaje de canalización , cables, cajas.</t>
  </si>
  <si>
    <t>Desmontaje de interruptores de contro de luces , desmontaje de canalización , cables, cajas, placas.</t>
  </si>
  <si>
    <t>Desmontaje de salidas electricas de equipos minisplit, desmontaje de canalización , cables, cajas NEMA.</t>
  </si>
  <si>
    <t>Desmontaje de salida electrica de calentadores de paso existentes</t>
  </si>
  <si>
    <t>Suministro e instalación de alimentador para equipo compresor de aire acondicionado#1, compuesto por 3THHN6AWG(F)+THHN8AWG(T) en tuberia EMT 1 1/4", incluye también canalización EMT, soporteria, cajas de registro, CAJAS resgistro, cableado, caja NEMA 3R, y térmico.</t>
  </si>
  <si>
    <t>Suministro e instalación de alimentador para equipo compresor de aire acondicionado#2, compuesto por 3THHN6AWG(F)+THHN8AWG(T) en tuberia EMT 1 1/4", incluye también canalización EMT, soporteria, cajas de registro, CAJAS resgistro, cableado, caja NEMA 3R, y térmico.</t>
  </si>
  <si>
    <t>Suministro e instalación de alimentador para equipo compresor de aire acondicionado#3, compuesto por 3THHN6AWG(F)+THHN8AWG(T) en tuberia EMT 1 1/4", incluye también canalización EMT, soporteria, cajas de registro, CAJAS resgistro, cableado, caja NEMA 3R, y térmico.</t>
  </si>
  <si>
    <t>Suministro e instalación de alimentador para equipo UMA #1, 3THHN8AWG(F)+THHN8AWG(T) en tuberia EMT 1 1/4", incluye también canalización EMT, soporteria, cajas de registro, CAJAS resgistro, cableado, caja NEMA 3R, y térmico.</t>
  </si>
  <si>
    <t>Suministro e instalación de alimentador para equipo UMA #2, 3THHN8AWG(F)+THHN8AWG(T) en tuberia EMT 1 1/4", incluye también canalización EMT, soporteria, cajas de registro, CAJAS resgistro, cableado, caja NEMA 3R, y térmico.</t>
  </si>
  <si>
    <t>Suministro e instalación  para alimentador de equipo minisplit de aire acondicionado, compuesto por 2 THHN10AW(F)+THHN 12AWG(T) en tuberia EMT 3/4" incluye también canalización EMT, soporteria, cajas de registro, CAJAS resgistro, cableado, caja NEMA 3R, y térmico.</t>
  </si>
  <si>
    <t>Suministro e instalación de alimentador para extractor de aire, compuesto por 3THHN 10+THHN 12 en EMT 3/4', incluye también canalización EMT, soporteria, cajas de registro, CAJAS resgistro, cableado, caja NEMA 3R, y térmico.</t>
  </si>
  <si>
    <t xml:space="preserve">Suministro y colocación de mueble postformado de una gaveta para inspección de descarga del lavamanos incorporado, que incluya zócalo en la parte inferior o patas de soporte para evitar contacto directo con el suelo y terminación según existencias en el mercado local, incluye obras y accesorios para el abasto y descarga de aguas. Incluye lavamanos </t>
  </si>
  <si>
    <t>Hechura y colocacion de parapeto sobre losa de techo con lámina de tablacemento una cara para intemperie con núcleo de cemento portland, laminado con malla de fibra de vidrio polimerizada, pintada con latex antibacterial interior-exterior. color a definir en la obra. Incluye estructura de fijacion, materiales y todos los elementos necesarios para dejar completamente instalado el parapeto</t>
  </si>
  <si>
    <t>Suministro e instalacion de rotulacion de ambientes en base de aluminio, letras en acrilico color negro y pantalla acrilica transparente con chapetones de acero inoxidable para sujecion. (VER PLANO ARQ5)</t>
  </si>
  <si>
    <t>Suministro e instalacion de rotulacion de Camas y/o incubadoras en base de aluminio, letras en acrilico color negro y pantalla acrilica transparente con chapetones de acero inoxidable para sujecion. (VER PLANO ARQ5)</t>
  </si>
  <si>
    <t>Suministro e instalacion de rotulo de señal de riesgo electrico. (VER PLANO ARQ5)</t>
  </si>
  <si>
    <t>Suministro e instalacion de rotulo de señal de Acceso Restringido. (VER PLANO ARQ5)</t>
  </si>
  <si>
    <t>Suministro e instalacion de rotulo de señal de Salida. (VER PLANO ARQ5)</t>
  </si>
  <si>
    <t>Suministro e instalacion de rotulo de señal Zona de Seguridad. (VER PLANO ARQ5)</t>
  </si>
  <si>
    <t>Suministro e instalacion de rotulo de señal Ruta de Evacuacion colgado en estructura de techo (VER PLANO ARQ5)</t>
  </si>
  <si>
    <t>Suministro e instalacion de rotulo de señal para sanitarios. (VER PLANO ARQ5)</t>
  </si>
  <si>
    <t xml:space="preserve">Suministro e Instalacion de Rotulo con letras en fachada principal donde se lee: UNIDAD DE PEDIATRIA, donde cada letra  mide 0.20 mts de alto y 3 cms de encajuelado. Letras y logotipo de gobierno fabricados  en aluminio esmaltado acabado automotriz color AZUL INSTITUCIONAL. , logo de gobierno (estrellas, escudo y letras) medidas en planos y las letras donde se lee: MINISTERIO DE SALUD, letras de 0.14 mts de altura y 3 cms de encajuelado. (VER PLANO ARQ5). </t>
  </si>
  <si>
    <r>
      <t xml:space="preserve">UMA-01 Suministro e instalacion de unidad manejadora de aire tipo modular </t>
    </r>
    <r>
      <rPr>
        <b/>
        <sz val="12"/>
        <color theme="1"/>
        <rFont val="Calibri"/>
        <family val="2"/>
        <scheme val="minor"/>
      </rPr>
      <t>doble pared para</t>
    </r>
    <r>
      <rPr>
        <sz val="12"/>
        <color theme="1"/>
        <rFont val="Calibri"/>
        <family val="2"/>
        <scheme val="minor"/>
      </rPr>
      <t xml:space="preserve"> </t>
    </r>
    <r>
      <rPr>
        <b/>
        <sz val="12"/>
        <color theme="1"/>
        <rFont val="Calibri"/>
        <family val="2"/>
        <scheme val="minor"/>
      </rPr>
      <t>exteriores (intemperie)</t>
    </r>
    <r>
      <rPr>
        <sz val="12"/>
        <color theme="1"/>
        <rFont val="Calibri"/>
        <family val="2"/>
        <scheme val="minor"/>
      </rPr>
      <t>,con secciones descritas en selección tecnica, con capacidad de 240 MBH, caudal de aire de 3000 cfm a una presion estatica de 2.00 in.wg, con un motor de 3 hp operando a 208-3-60. Incluye Tuberia de drenaje con aislamiento, Antivibradores.</t>
    </r>
  </si>
  <si>
    <r>
      <rPr>
        <b/>
        <i/>
        <sz val="12"/>
        <color theme="1"/>
        <rFont val="Calibri"/>
        <family val="2"/>
        <scheme val="minor"/>
      </rPr>
      <t>Nota</t>
    </r>
    <r>
      <rPr>
        <i/>
        <sz val="12"/>
        <color theme="1"/>
        <rFont val="Calibri"/>
        <family val="2"/>
        <scheme val="minor"/>
      </rPr>
      <t>: La construcción de oficinas y bodegas provisionales a utilizar en la obra, asi como la vigilancia de la obra y barda perimetral, se incluirán en los Costos Indirectos del Contratista. Ver notas de Bodegas y Oficinas en Especificaciones Técnicas y Términos de referencia.</t>
    </r>
  </si>
  <si>
    <r>
      <t>Suministro e instalación de</t>
    </r>
    <r>
      <rPr>
        <b/>
        <sz val="12"/>
        <color theme="1"/>
        <rFont val="Calibri"/>
        <family val="2"/>
        <scheme val="minor"/>
      </rPr>
      <t xml:space="preserve"> PUERTA P-1</t>
    </r>
    <r>
      <rPr>
        <sz val="12"/>
        <color theme="1"/>
        <rFont val="Calibri"/>
        <family val="2"/>
        <scheme val="minor"/>
      </rPr>
      <t xml:space="preserve"> DE 1.50 x 2.10 m DE UNA HOJA CORREDIZA DE MARCO DE ALUMINIO ANODIZADO NATURAL Y VIDRIO LAMINADO CLARO DE 6 MM DE ESPESOR EN LA PARTE SUPERIOR Y EN LA PARTE INFERIOR CON FORRO DE ACM AMBAS CARAS. INCLUYE HALADERA, CHAPA CON LLAVE Y TOPE DE CAMILLA DE ALUMINIO EN AMBAS CARAS.</t>
    </r>
  </si>
  <si>
    <r>
      <t xml:space="preserve">Suministro e instalación de </t>
    </r>
    <r>
      <rPr>
        <b/>
        <sz val="12"/>
        <color theme="1"/>
        <rFont val="Calibri"/>
        <family val="2"/>
        <scheme val="minor"/>
      </rPr>
      <t>PUERTA</t>
    </r>
    <r>
      <rPr>
        <sz val="12"/>
        <color theme="1"/>
        <rFont val="Calibri"/>
        <family val="2"/>
        <scheme val="minor"/>
      </rPr>
      <t xml:space="preserve"> </t>
    </r>
    <r>
      <rPr>
        <b/>
        <sz val="12"/>
        <color theme="1"/>
        <rFont val="Calibri"/>
        <family val="2"/>
        <scheme val="minor"/>
      </rPr>
      <t>P-2</t>
    </r>
    <r>
      <rPr>
        <sz val="12"/>
        <color theme="1"/>
        <rFont val="Calibri"/>
        <family val="2"/>
        <scheme val="minor"/>
      </rPr>
      <t xml:space="preserve"> DE 2.10 x 2.45 m COMPUERTO POR PUERTA DE DOS HOJAS CORREDIZAS DE MARCO DE ALUMINIO ANODIZADO NATURAL Y VIDRIO LAMINADO CLARO DE 6 MM DE ESPESOR EN LA PARTE SUPERIOR Y EN LA PARTE INFERIOR CON FORRO DE ACM AMBAS CARAS. INCLUYE HALADERA, CHAPA CON LLAVE Y TOPE DE CAMILLA DE ALUMINIO EN AMBAS CARAS. INCLUYE TRAMSON EN LA PARTE SUPERIOR DE VIDRIOS FIJOS, VIDRIO LAMINADO CLARO DE 6 MM  ALUMINIO ANODIZADO NATURAL</t>
    </r>
  </si>
  <si>
    <r>
      <t xml:space="preserve">Suministro e instalación de PUERTA </t>
    </r>
    <r>
      <rPr>
        <b/>
        <sz val="12"/>
        <color theme="1"/>
        <rFont val="Calibri"/>
        <family val="2"/>
        <scheme val="minor"/>
      </rPr>
      <t xml:space="preserve">P-3 DE </t>
    </r>
    <r>
      <rPr>
        <sz val="12"/>
        <color theme="1"/>
        <rFont val="Calibri"/>
        <family val="2"/>
        <scheme val="minor"/>
      </rPr>
      <t>1.20 x 2.10 m, DE UNA HOJA ABATIBLE DE UNA ACCION DE MARCO DE ALUMINIO ANODIZADO NATURAL VIDRIO LAMINADO CLARO DE 6 MM EN LA PARTE SUPERIOR Y FORRO CON PANEL ACM EN LA PARTE INFERIOR, INCLUYE HALADERA DE PALANCA, MOCHETAS DE ALUMINIO, CHAPA CON LLAVE, BRAZO HIDRAULICO PARA CIERRE SUAVE Y TOPE DE CAMILLA DE ALUMINIO EN AMBAS CARAS.</t>
    </r>
  </si>
  <si>
    <r>
      <t xml:space="preserve">Suministro e instalación de puerta </t>
    </r>
    <r>
      <rPr>
        <b/>
        <sz val="12"/>
        <color theme="1"/>
        <rFont val="Calibri"/>
        <family val="2"/>
        <scheme val="minor"/>
      </rPr>
      <t xml:space="preserve">P-4 </t>
    </r>
    <r>
      <rPr>
        <sz val="12"/>
        <color theme="1"/>
        <rFont val="Calibri"/>
        <family val="2"/>
        <scheme val="minor"/>
      </rPr>
      <t xml:space="preserve">(0.77 x 2.10 m), DE UNA HOJA ABATIBLE DE UNA ACCION DE MARCO DE ALUMINIO ANODIZADO NATURAL Y FORRO EN AMBAS CARAS CON PANEL DE ACM, INCLUYE HALADERA DE PALANCA, CHAPA CON LLAVE, MOCHETAS DE ALUMINIO Y BRAZO HIDRAULICO PARA CIERRE SUAVE </t>
    </r>
  </si>
  <si>
    <r>
      <t xml:space="preserve">Suministro e instalación de PUERTA </t>
    </r>
    <r>
      <rPr>
        <b/>
        <sz val="12"/>
        <color theme="1"/>
        <rFont val="Calibri"/>
        <family val="2"/>
        <scheme val="minor"/>
      </rPr>
      <t xml:space="preserve">P-5 DE </t>
    </r>
    <r>
      <rPr>
        <sz val="12"/>
        <color theme="1"/>
        <rFont val="Calibri"/>
        <family val="2"/>
        <scheme val="minor"/>
      </rPr>
      <t>1.00 x 2.10 m, DE UNA HOJA ABATIBLE DE UNA ACCION DE MARCO DE ALUMINIO ANODIZADO NATURAL VIDRIO LAMINADO CLARO DE 6 MM EN LA PARTE SUPERIOR Y FORRO CON PANEL ACM EN LA PARTE INFERIOR, INCLUYE HALADERA DE PALANCA, MOCHETAS DE ALUMINIO, CHAPA CON LLAVE, BRAZO HIDRAULICO PARA CIERRE SUAVE Y TOPE DE CAMILLA DE ALUMINIO EN AMBAS CARAS.</t>
    </r>
  </si>
  <si>
    <r>
      <t xml:space="preserve">Suministro e instalación de PUERTA </t>
    </r>
    <r>
      <rPr>
        <b/>
        <sz val="12"/>
        <color theme="1"/>
        <rFont val="Calibri"/>
        <family val="2"/>
        <scheme val="minor"/>
      </rPr>
      <t xml:space="preserve">P-6 DE </t>
    </r>
    <r>
      <rPr>
        <sz val="12"/>
        <color theme="1"/>
        <rFont val="Calibri"/>
        <family val="2"/>
        <scheme val="minor"/>
      </rPr>
      <t>1.28 x 2.10 m, DE UNA HOJA ABATIBLE DE UNA ACCION DE MARCO DE ALUMINIO ANODIZADO NATURAL VIDRIO LAMINADO CLARO DE 6 MM EN LA PARTE SUPERIOR Y FORRO CON PANEL ACM EN LA PARTE INFERIOR, INCLUYE HALADERA DE PALANCA, MOCHETAS DE ALUMINIO, CHAPA CON LLAVE, BRAZO HIDRAULICO PARA CIERRE SUAVE Y TOPE DE CAMILLA DE ALUMINIO EN AMBAS CARAS.</t>
    </r>
  </si>
  <si>
    <r>
      <t xml:space="preserve">Suministro e instalación de puerta </t>
    </r>
    <r>
      <rPr>
        <b/>
        <sz val="12"/>
        <color theme="1"/>
        <rFont val="Calibri"/>
        <family val="2"/>
        <scheme val="minor"/>
      </rPr>
      <t xml:space="preserve">P-7 </t>
    </r>
    <r>
      <rPr>
        <sz val="12"/>
        <color theme="1"/>
        <rFont val="Calibri"/>
        <family val="2"/>
        <scheme val="minor"/>
      </rPr>
      <t>(0.66 x 2.10 m), DE UNA HOJA ABATIBLE DE UNA ACCION DE MARCO DE ALUMINIO ANODIZADO NATURAL Y FORRO EN AMBAS CARAS CON PANEL DE ACM, INCLUYE HALADERA DE PALANCA, LLAVE POR LADO INTERIOR (PUERTAS PARA BAÑOS) MOCHETAS DE ALUMINIO Y TOPE AL PISO.</t>
    </r>
  </si>
  <si>
    <r>
      <t xml:space="preserve">Suministro e instalación de puerta </t>
    </r>
    <r>
      <rPr>
        <b/>
        <sz val="12"/>
        <color theme="1"/>
        <rFont val="Calibri"/>
        <family val="2"/>
        <scheme val="minor"/>
      </rPr>
      <t xml:space="preserve">P-8 </t>
    </r>
    <r>
      <rPr>
        <sz val="12"/>
        <color theme="1"/>
        <rFont val="Calibri"/>
        <family val="2"/>
        <scheme val="minor"/>
      </rPr>
      <t>(1.00 x 2.10 m), DE UNA HOJA ABATIBLE DE UNA ACCION DE MARCO DE ALUMINIO ANODIZADO NATURAL Y FORRO EN AMBAS CARAS CON PANEL DE ACM, INCLUYE HALADERA DE PALANCA, MOCHETAS DE ALUMINIO, CHAPA CON LLAVE. Y BRAZO HIDRAULICO PARA CIERRE SUAVE.</t>
    </r>
  </si>
  <si>
    <r>
      <t xml:space="preserve">Suministro e instalación de puerta </t>
    </r>
    <r>
      <rPr>
        <b/>
        <sz val="12"/>
        <color theme="1"/>
        <rFont val="Calibri"/>
        <family val="2"/>
        <scheme val="minor"/>
      </rPr>
      <t xml:space="preserve">P-9 </t>
    </r>
    <r>
      <rPr>
        <sz val="12"/>
        <color theme="1"/>
        <rFont val="Calibri"/>
        <family val="2"/>
        <scheme val="minor"/>
      </rPr>
      <t>(0.80 x 2.10 m), DE UNA HOJA ABATIBLE DE UNA ACCION DE MARCO DE ALUMINIO ANODIZADO NATURAL Y FORRO EN AMBAS CARAS CON PANEL DE ACM, INCLUYE HALADERA DE PALANCA, LLAVE POR EL LADO INTERIOR, MOCHETAS DE ALUMINIO, Y TOPE AL PISO.</t>
    </r>
  </si>
  <si>
    <r>
      <t xml:space="preserve">Suministro e instalación de puerta </t>
    </r>
    <r>
      <rPr>
        <b/>
        <sz val="12"/>
        <color theme="1"/>
        <rFont val="Calibri"/>
        <family val="2"/>
        <scheme val="minor"/>
      </rPr>
      <t xml:space="preserve">P-10 </t>
    </r>
    <r>
      <rPr>
        <sz val="12"/>
        <color theme="1"/>
        <rFont val="Calibri"/>
        <family val="2"/>
        <scheme val="minor"/>
      </rPr>
      <t>(0.60 x 2.10 m), DE UNA HOJA ABATIBLE DE UNA ACCION DE MARCO DE ALUMINIO ANODIZADO NATURAL Y FORRO EN AMBAS CARAS CON PANEL DE ACM, INCLUYE HALADERA DE PALANCA, CHAPA CON LLAVE, MOCHETAS DE ALUMINIO, Y BRAZO HIDRAULICO PARA CIERRE SUAVE</t>
    </r>
  </si>
  <si>
    <r>
      <t>Suministro e instalación de</t>
    </r>
    <r>
      <rPr>
        <b/>
        <sz val="12"/>
        <color theme="1"/>
        <rFont val="Calibri"/>
        <family val="2"/>
        <scheme val="minor"/>
      </rPr>
      <t xml:space="preserve"> PUERTA P-11</t>
    </r>
    <r>
      <rPr>
        <sz val="12"/>
        <color theme="1"/>
        <rFont val="Calibri"/>
        <family val="2"/>
        <scheme val="minor"/>
      </rPr>
      <t xml:space="preserve"> DE 1.20 x 2.10 m DE UNA HOJA CORREDIZA DE MARCO DE ALUMINIO ANODIZADO NATURAL Y VIDRIO LAMINADO CLARO DE 6 MM DE ESPESOR EN LA PARTE SUPERIOR Y EN LA PARTE INFERIOR CON FORRO DE ACM AMBAS CARAS. INCLUYE HALADERA, CHAPA CON LLAVE Y TOPE DE CAMILLA DE ALUMINIO EN AMBAS CARAS.</t>
    </r>
  </si>
  <si>
    <r>
      <t>Suministro e instalación de</t>
    </r>
    <r>
      <rPr>
        <b/>
        <sz val="12"/>
        <color theme="1"/>
        <rFont val="Calibri"/>
        <family val="2"/>
        <scheme val="minor"/>
      </rPr>
      <t xml:space="preserve"> PUERTA P-12</t>
    </r>
    <r>
      <rPr>
        <sz val="12"/>
        <color theme="1"/>
        <rFont val="Calibri"/>
        <family val="2"/>
        <scheme val="minor"/>
      </rPr>
      <t xml:space="preserve"> DE 1.00 x 2.10 m DE UNA HOJA CORREDIZA DE MARCO DE ALUMINIO ANODIZADO NATURAL CON FORRO DE ACM AMBAS CARAS. INCLUYE HALADERA, CHAPA CON LLAVE.</t>
    </r>
  </si>
  <si>
    <t xml:space="preserve">Suministro e instalación de enlaces de Fibra óptica Multimodo 50/125 OM4 de 6 hilos para intemperie con dos almas de acero internas y sin mensajero, los enlaces saldrán del Rack principal en el cuarto de informática para darle la comunicación Gabinete adicionales, en los cuales se usaran ODF de 48 Hilos el cual llevara 4 bandejas internas de 12 hilos para resguardar las fusiones, En el Rack Principal, y llevara un ODF de 6 hilos con una bandeja interna para el resguardo de las fusiones en Gabinete adicionales, todos los ODF llevaran Acopladores SC-SC. y se dejaran fusionados todos los hilos, Certificados y enviñetados. 
Se dejaran 2 patch Cord OM4 Multimodo por cada ODF, estos serán de tipo SC-LC para conectar los equipos activos, instalación de postes para el tendido de las fibras si es necesarios o tubería metálica o PVC dependiendo del sitio a instalar, ves especificaciones técnicas.
</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</si>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</sst>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quot;#,##0.00;[Red]\-&quot;$&quot;#,##0.0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quot;$&quot;#,##0.00"/>
    <numFmt numFmtId="167" formatCode="0.0"/>
    <numFmt numFmtId="168" formatCode="&quot; $&quot;#,##0.00\ ;&quot; $(&quot;#,##0.00\);&quot; $-&quot;#\ ;@\ "/>
    <numFmt numFmtId="169" formatCode="[$$-440A]#,##0.00_);\([$$-440A]#,##0.00\)"/>
    <numFmt numFmtId="170" formatCode="#,##0.00&quot; &quot;;&quot;(&quot;#,##0.00&quot;)&quot;;&quot;-&quot;#&quot; &quot;;&quot; &quot;@&quot; &quot;"/>
    <numFmt numFmtId="171" formatCode="&quot; $&quot;* #,##0.00\ ;&quot; $&quot;* \(#,##0.00\);&quot; $&quot;* \-#\ ;\ @\ "/>
  </numFmts>
  <fonts count="19">
    <font>
      <sz val="11"/>
      <color theme="1"/>
      <name val="Calibri"/>
      <family val="2"/>
      <scheme val="minor"/>
    </font>
    <font>
      <sz val="11"/>
      <color theme="1"/>
      <name val="Calibri"/>
      <family val="2"/>
      <scheme val="minor"/>
    </font>
    <font>
      <sz val="11"/>
      <color indexed="8"/>
      <name val="Calibri"/>
      <family val="2"/>
    </font>
    <font>
      <sz val="10"/>
      <name val="Arial"/>
      <family val="2"/>
    </font>
    <font>
      <u/>
      <sz val="11"/>
      <color theme="10"/>
      <name val="Calibri"/>
      <family val="2"/>
      <scheme val="minor"/>
    </font>
    <font>
      <u/>
      <sz val="11"/>
      <color theme="11"/>
      <name val="Calibri"/>
      <family val="2"/>
      <scheme val="minor"/>
    </font>
    <font>
      <sz val="8"/>
      <name val="Calibri"/>
      <family val="2"/>
      <scheme val="minor"/>
    </font>
    <font>
      <sz val="11"/>
      <color rgb="FF000000"/>
      <name val="Liberation Sans1"/>
    </font>
    <font>
      <sz val="10"/>
      <color theme="1"/>
      <name val="Calibri"/>
      <family val="2"/>
      <scheme val="minor"/>
    </font>
    <font>
      <b/>
      <sz val="18"/>
      <color theme="1"/>
      <name val="Calibri"/>
      <family val="2"/>
      <scheme val="minor"/>
    </font>
    <font>
      <b/>
      <sz val="16"/>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sz val="18"/>
      <color theme="1"/>
      <name val="Calibri"/>
      <family val="2"/>
      <scheme val="minor"/>
    </font>
    <font>
      <sz val="12"/>
      <color theme="1"/>
      <name val="Calibri"/>
      <family val="2"/>
      <scheme val="minor"/>
    </font>
    <font>
      <i/>
      <sz val="12"/>
      <color theme="1"/>
      <name val="Calibri"/>
      <family val="2"/>
      <scheme val="minor"/>
    </font>
    <font>
      <b/>
      <i/>
      <sz val="12"/>
      <color theme="1"/>
      <name val="Calibri"/>
      <family val="2"/>
      <scheme val="minor"/>
    </font>
    <font>
      <b/>
      <u/>
      <sz val="12"/>
      <color theme="1"/>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8" tint="-0.249977111117893"/>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theme="8" tint="0.59999389629810485"/>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right/>
      <top/>
      <bottom style="thin">
        <color auto="1"/>
      </bottom>
      <diagonal/>
    </border>
    <border>
      <left style="thin">
        <color auto="1"/>
      </left>
      <right style="thin">
        <color auto="1"/>
      </right>
      <top style="thin">
        <color auto="1"/>
      </top>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diagonal/>
    </border>
    <border>
      <left style="thin">
        <color indexed="64"/>
      </left>
      <right style="medium">
        <color indexed="64"/>
      </right>
      <top style="thin">
        <color indexed="64"/>
      </top>
      <bottom/>
      <diagonal/>
    </border>
    <border>
      <left style="medium">
        <color indexed="64"/>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bottom style="thin">
        <color auto="1"/>
      </bottom>
      <diagonal/>
    </border>
    <border>
      <left/>
      <right style="medium">
        <color indexed="64"/>
      </right>
      <top/>
      <bottom style="thin">
        <color auto="1"/>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right/>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auto="1"/>
      </top>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diagonal/>
    </border>
    <border>
      <left style="thin">
        <color auto="1"/>
      </left>
      <right style="thin">
        <color auto="1"/>
      </right>
      <top style="thin">
        <color auto="1"/>
      </top>
      <bottom/>
      <diagonal/>
    </border>
    <border>
      <left style="thin">
        <color indexed="64"/>
      </left>
      <right style="medium">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medium">
        <color indexed="64"/>
      </right>
      <top style="thin">
        <color indexed="64"/>
      </top>
      <bottom/>
      <diagonal/>
    </border>
  </borders>
  <cellStyleXfs count="64">
    <xf numFmtId="0" fontId="0" fillId="0" borderId="0"/>
    <xf numFmtId="165" fontId="1" fillId="0" borderId="0" applyFont="0" applyFill="0" applyBorder="0" applyAlignment="0" applyProtection="0"/>
    <xf numFmtId="164" fontId="1"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3" fillId="0" borderId="0"/>
    <xf numFmtId="0" fontId="1" fillId="0" borderId="0"/>
    <xf numFmtId="168" fontId="3"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169" fontId="3" fillId="0" borderId="0"/>
    <xf numFmtId="170" fontId="7" fillId="0" borderId="0"/>
  </cellStyleXfs>
  <cellXfs count="127">
    <xf numFmtId="0" fontId="0" fillId="0" borderId="0" xfId="0"/>
    <xf numFmtId="165" fontId="15" fillId="0" borderId="30" xfId="1" applyFont="1" applyFill="1" applyBorder="1" applyAlignment="1" applyProtection="1">
      <alignment horizontal="center" vertical="center"/>
    </xf>
    <xf numFmtId="0" fontId="0" fillId="0" borderId="0" xfId="0" applyFont="1" applyAlignment="1" applyProtection="1">
      <alignment horizontal="left" vertical="center"/>
      <protection locked="0"/>
    </xf>
    <xf numFmtId="164" fontId="0" fillId="0" borderId="0" xfId="2" applyFont="1" applyAlignment="1" applyProtection="1">
      <alignment vertical="center"/>
      <protection locked="0"/>
    </xf>
    <xf numFmtId="0" fontId="8" fillId="0" borderId="0" xfId="0" applyFont="1" applyAlignment="1" applyProtection="1">
      <alignment vertical="center"/>
      <protection locked="0"/>
    </xf>
    <xf numFmtId="0" fontId="9" fillId="2" borderId="13" xfId="0" applyFont="1" applyFill="1" applyBorder="1" applyAlignment="1" applyProtection="1">
      <alignment vertical="center" wrapText="1"/>
      <protection locked="0"/>
    </xf>
    <xf numFmtId="0" fontId="9" fillId="2" borderId="14" xfId="0" applyFont="1" applyFill="1" applyBorder="1" applyAlignment="1" applyProtection="1">
      <alignment vertical="center" wrapText="1"/>
      <protection locked="0"/>
    </xf>
    <xf numFmtId="0" fontId="10" fillId="3" borderId="22" xfId="0" applyFont="1" applyFill="1" applyBorder="1" applyAlignment="1" applyProtection="1">
      <alignment vertical="center"/>
      <protection locked="0"/>
    </xf>
    <xf numFmtId="0" fontId="10" fillId="3" borderId="23" xfId="0" applyFont="1" applyFill="1" applyBorder="1" applyAlignment="1" applyProtection="1">
      <alignment vertical="center"/>
      <protection locked="0"/>
    </xf>
    <xf numFmtId="0" fontId="10" fillId="3" borderId="3" xfId="0" applyFont="1" applyFill="1" applyBorder="1" applyAlignment="1" applyProtection="1">
      <alignment vertical="center"/>
      <protection locked="0"/>
    </xf>
    <xf numFmtId="0" fontId="10" fillId="3" borderId="16" xfId="0" applyFont="1" applyFill="1" applyBorder="1" applyAlignment="1" applyProtection="1">
      <alignment vertical="center"/>
      <protection locked="0"/>
    </xf>
    <xf numFmtId="164" fontId="11" fillId="6" borderId="1" xfId="2" applyFont="1" applyFill="1" applyBorder="1" applyAlignment="1" applyProtection="1">
      <alignment horizontal="center" vertical="center" wrapText="1"/>
      <protection locked="0"/>
    </xf>
    <xf numFmtId="164" fontId="11" fillId="6" borderId="2" xfId="2" applyFont="1" applyFill="1" applyBorder="1" applyAlignment="1" applyProtection="1">
      <alignment horizontal="center" vertical="center" wrapText="1"/>
      <protection locked="0"/>
    </xf>
    <xf numFmtId="164" fontId="11" fillId="3" borderId="4" xfId="2" applyFont="1" applyFill="1" applyBorder="1" applyAlignment="1" applyProtection="1">
      <alignment horizontal="right" vertical="center" wrapText="1"/>
      <protection locked="0"/>
    </xf>
    <xf numFmtId="164" fontId="11" fillId="3" borderId="2" xfId="2" applyFont="1" applyFill="1" applyBorder="1" applyAlignment="1" applyProtection="1">
      <alignment horizontal="center" vertical="center"/>
      <protection locked="0"/>
    </xf>
    <xf numFmtId="0" fontId="13" fillId="0" borderId="0" xfId="0" applyFont="1" applyAlignment="1" applyProtection="1">
      <alignment vertical="center"/>
      <protection locked="0"/>
    </xf>
    <xf numFmtId="164" fontId="13" fillId="0" borderId="0" xfId="0" applyNumberFormat="1" applyFont="1" applyAlignment="1" applyProtection="1">
      <alignment vertical="center"/>
      <protection locked="0"/>
    </xf>
    <xf numFmtId="164" fontId="15" fillId="0" borderId="1" xfId="2" applyFont="1" applyFill="1" applyBorder="1" applyAlignment="1" applyProtection="1">
      <alignment horizontal="right" vertical="center" wrapText="1"/>
      <protection locked="0"/>
    </xf>
    <xf numFmtId="164" fontId="15" fillId="0" borderId="1" xfId="2" applyFont="1" applyFill="1" applyBorder="1" applyAlignment="1" applyProtection="1">
      <alignment horizontal="center" vertical="center" wrapText="1"/>
      <protection locked="0"/>
    </xf>
    <xf numFmtId="164" fontId="11" fillId="0" borderId="2" xfId="2" applyFont="1" applyFill="1" applyBorder="1" applyAlignment="1" applyProtection="1">
      <alignment horizontal="center" vertical="center" wrapText="1"/>
      <protection locked="0"/>
    </xf>
    <xf numFmtId="164" fontId="8" fillId="0" borderId="0" xfId="0" applyNumberFormat="1" applyFont="1" applyAlignment="1" applyProtection="1">
      <alignment vertical="center"/>
      <protection locked="0"/>
    </xf>
    <xf numFmtId="164" fontId="15" fillId="0" borderId="2" xfId="2" applyFont="1" applyFill="1" applyBorder="1" applyAlignment="1" applyProtection="1">
      <alignment horizontal="center" vertical="center" wrapText="1"/>
      <protection locked="0"/>
    </xf>
    <xf numFmtId="164" fontId="11" fillId="3" borderId="1" xfId="2" applyFont="1" applyFill="1" applyBorder="1" applyAlignment="1" applyProtection="1">
      <alignment horizontal="right" vertical="center" wrapText="1"/>
      <protection locked="0"/>
    </xf>
    <xf numFmtId="0" fontId="14" fillId="0" borderId="0" xfId="0" applyFont="1" applyAlignment="1" applyProtection="1">
      <alignment vertical="center"/>
      <protection locked="0"/>
    </xf>
    <xf numFmtId="164" fontId="14" fillId="0" borderId="0" xfId="0" applyNumberFormat="1" applyFont="1" applyProtection="1">
      <protection locked="0"/>
    </xf>
    <xf numFmtId="0" fontId="14" fillId="0" borderId="0" xfId="0" applyFont="1" applyProtection="1">
      <protection locked="0"/>
    </xf>
    <xf numFmtId="164" fontId="15" fillId="0" borderId="25" xfId="0" applyNumberFormat="1" applyFont="1" applyBorder="1" applyAlignment="1" applyProtection="1">
      <alignment horizontal="center" vertical="center" wrapText="1"/>
      <protection locked="0"/>
    </xf>
    <xf numFmtId="164" fontId="11" fillId="0" borderId="2" xfId="2" applyFont="1" applyFill="1" applyBorder="1" applyAlignment="1" applyProtection="1">
      <alignment horizontal="center" vertical="center"/>
      <protection locked="0"/>
    </xf>
    <xf numFmtId="164" fontId="0" fillId="0" borderId="0" xfId="0" applyNumberFormat="1" applyFont="1" applyProtection="1">
      <protection locked="0"/>
    </xf>
    <xf numFmtId="0" fontId="0" fillId="0" borderId="0" xfId="0" applyFont="1" applyProtection="1">
      <protection locked="0"/>
    </xf>
    <xf numFmtId="164" fontId="13" fillId="0" borderId="0" xfId="0" applyNumberFormat="1" applyFont="1" applyProtection="1">
      <protection locked="0"/>
    </xf>
    <xf numFmtId="0" fontId="13" fillId="0" borderId="0" xfId="0" applyFont="1" applyProtection="1">
      <protection locked="0"/>
    </xf>
    <xf numFmtId="164" fontId="15" fillId="0" borderId="2" xfId="2" applyFont="1" applyFill="1" applyBorder="1" applyAlignment="1" applyProtection="1">
      <alignment horizontal="right" vertical="center"/>
      <protection locked="0"/>
    </xf>
    <xf numFmtId="44" fontId="15" fillId="0" borderId="25" xfId="39" applyFont="1" applyFill="1" applyBorder="1" applyAlignment="1" applyProtection="1">
      <alignment horizontal="center" vertical="center" wrapText="1"/>
      <protection locked="0"/>
    </xf>
    <xf numFmtId="44" fontId="15" fillId="0" borderId="25" xfId="39" applyFont="1" applyBorder="1" applyAlignment="1" applyProtection="1">
      <alignment horizontal="center" vertical="center" wrapText="1"/>
      <protection locked="0"/>
    </xf>
    <xf numFmtId="164" fontId="15" fillId="0" borderId="29" xfId="2" applyFont="1" applyFill="1" applyBorder="1" applyAlignment="1" applyProtection="1">
      <alignment horizontal="right" vertical="center"/>
      <protection locked="0"/>
    </xf>
    <xf numFmtId="164" fontId="18" fillId="0" borderId="2" xfId="2" applyFont="1" applyFill="1" applyBorder="1" applyAlignment="1" applyProtection="1">
      <alignment horizontal="center" vertical="center" wrapText="1"/>
      <protection locked="0"/>
    </xf>
    <xf numFmtId="0" fontId="0" fillId="4" borderId="0" xfId="0" applyFont="1" applyFill="1" applyProtection="1">
      <protection locked="0"/>
    </xf>
    <xf numFmtId="0" fontId="0" fillId="0" borderId="0" xfId="0" applyFont="1" applyAlignment="1" applyProtection="1">
      <alignment vertical="center" wrapText="1"/>
      <protection locked="0"/>
    </xf>
    <xf numFmtId="0" fontId="13" fillId="0" borderId="0" xfId="0" applyFont="1" applyAlignment="1" applyProtection="1">
      <alignment vertical="center" wrapText="1"/>
      <protection locked="0"/>
    </xf>
    <xf numFmtId="44" fontId="0" fillId="0" borderId="0" xfId="0" applyNumberFormat="1" applyFont="1" applyProtection="1">
      <protection locked="0"/>
    </xf>
    <xf numFmtId="167" fontId="0" fillId="0" borderId="0" xfId="0" applyNumberFormat="1" applyFont="1" applyAlignment="1" applyProtection="1">
      <alignment horizontal="left" vertical="center" wrapText="1" indent="1"/>
      <protection locked="0"/>
    </xf>
    <xf numFmtId="4" fontId="11" fillId="0" borderId="2" xfId="1" applyNumberFormat="1" applyFont="1" applyFill="1" applyBorder="1" applyAlignment="1" applyProtection="1">
      <alignment horizontal="center" vertical="center"/>
      <protection locked="0"/>
    </xf>
    <xf numFmtId="164" fontId="15" fillId="3" borderId="1" xfId="2" applyFont="1" applyFill="1" applyBorder="1" applyAlignment="1" applyProtection="1">
      <alignment horizontal="right" vertical="center" wrapText="1"/>
      <protection locked="0"/>
    </xf>
    <xf numFmtId="164" fontId="15" fillId="3" borderId="1" xfId="37" applyFont="1" applyFill="1" applyBorder="1" applyAlignment="1" applyProtection="1">
      <alignment horizontal="center" vertical="center" wrapText="1"/>
      <protection locked="0"/>
    </xf>
    <xf numFmtId="164" fontId="11" fillId="3" borderId="1" xfId="37" applyFont="1" applyFill="1" applyBorder="1" applyAlignment="1" applyProtection="1">
      <alignment horizontal="center" vertical="center" wrapText="1"/>
      <protection locked="0"/>
    </xf>
    <xf numFmtId="164" fontId="11" fillId="3" borderId="2" xfId="37" applyFont="1" applyFill="1" applyBorder="1" applyAlignment="1" applyProtection="1">
      <alignment horizontal="right" vertical="center" wrapText="1"/>
      <protection locked="0"/>
    </xf>
    <xf numFmtId="44" fontId="15" fillId="0" borderId="0" xfId="0" applyNumberFormat="1" applyFont="1" applyAlignment="1" applyProtection="1">
      <alignment vertical="center"/>
      <protection locked="0"/>
    </xf>
    <xf numFmtId="164" fontId="15" fillId="0" borderId="0" xfId="0" applyNumberFormat="1" applyFont="1" applyAlignment="1" applyProtection="1">
      <alignment vertical="center"/>
      <protection locked="0"/>
    </xf>
    <xf numFmtId="0" fontId="15" fillId="0" borderId="0" xfId="0" applyFont="1" applyAlignment="1" applyProtection="1">
      <alignment vertical="center"/>
      <protection locked="0"/>
    </xf>
    <xf numFmtId="44" fontId="11" fillId="0" borderId="2" xfId="41" applyFont="1" applyFill="1" applyBorder="1" applyAlignment="1" applyProtection="1">
      <alignment horizontal="right" vertical="center" wrapText="1"/>
      <protection locked="0"/>
    </xf>
    <xf numFmtId="164" fontId="11" fillId="3" borderId="2" xfId="2" applyFont="1" applyFill="1" applyBorder="1" applyAlignment="1" applyProtection="1">
      <alignment horizontal="center" vertical="center" wrapText="1"/>
      <protection locked="0"/>
    </xf>
    <xf numFmtId="44" fontId="13" fillId="0" borderId="0" xfId="0" applyNumberFormat="1" applyFont="1" applyProtection="1">
      <protection locked="0"/>
    </xf>
    <xf numFmtId="164" fontId="11" fillId="0" borderId="11" xfId="2" applyFont="1" applyFill="1" applyBorder="1" applyAlignment="1" applyProtection="1">
      <alignment horizontal="center" vertical="center" wrapText="1"/>
      <protection locked="0"/>
    </xf>
    <xf numFmtId="0" fontId="15" fillId="0" borderId="0" xfId="0" applyFont="1" applyProtection="1">
      <protection locked="0"/>
    </xf>
    <xf numFmtId="44" fontId="13" fillId="0" borderId="0" xfId="0" applyNumberFormat="1" applyFont="1" applyAlignment="1" applyProtection="1">
      <alignment vertical="center"/>
      <protection locked="0"/>
    </xf>
    <xf numFmtId="8" fontId="15" fillId="0" borderId="1" xfId="2" applyNumberFormat="1" applyFont="1" applyBorder="1" applyAlignment="1" applyProtection="1">
      <alignment horizontal="center" vertical="center" wrapText="1"/>
      <protection locked="0"/>
    </xf>
    <xf numFmtId="171" fontId="15" fillId="0" borderId="30" xfId="9" applyNumberFormat="1" applyFont="1" applyBorder="1" applyAlignment="1" applyProtection="1">
      <alignment horizontal="center" vertical="center"/>
      <protection locked="0"/>
    </xf>
    <xf numFmtId="164" fontId="11" fillId="0" borderId="9" xfId="2" applyFont="1" applyFill="1" applyBorder="1" applyAlignment="1" applyProtection="1">
      <alignment horizontal="center" vertical="center" wrapText="1"/>
      <protection locked="0"/>
    </xf>
    <xf numFmtId="164" fontId="11" fillId="0" borderId="4" xfId="2" applyFont="1" applyFill="1" applyBorder="1" applyAlignment="1" applyProtection="1">
      <alignment horizontal="right" vertical="center" wrapText="1"/>
      <protection locked="0"/>
    </xf>
    <xf numFmtId="164" fontId="15" fillId="0" borderId="4" xfId="2" applyFont="1" applyFill="1" applyBorder="1" applyAlignment="1" applyProtection="1">
      <alignment horizontal="right" vertical="center" wrapText="1"/>
      <protection locked="0"/>
    </xf>
    <xf numFmtId="164" fontId="11" fillId="0" borderId="26" xfId="2" applyFont="1" applyFill="1" applyBorder="1" applyAlignment="1" applyProtection="1">
      <alignment horizontal="center" vertical="center" wrapText="1"/>
      <protection locked="0"/>
    </xf>
    <xf numFmtId="164" fontId="11" fillId="0" borderId="27" xfId="2" applyFont="1" applyFill="1" applyBorder="1" applyAlignment="1" applyProtection="1">
      <alignment horizontal="center" vertical="center" wrapText="1"/>
      <protection locked="0"/>
    </xf>
    <xf numFmtId="164" fontId="11" fillId="0" borderId="31" xfId="2" applyFont="1" applyFill="1" applyBorder="1" applyAlignment="1" applyProtection="1">
      <alignment horizontal="center" vertical="center" wrapText="1"/>
      <protection locked="0"/>
    </xf>
    <xf numFmtId="164" fontId="15" fillId="0" borderId="28" xfId="2" applyFont="1" applyFill="1" applyBorder="1" applyAlignment="1" applyProtection="1">
      <alignment horizontal="right" vertical="center" wrapText="1"/>
      <protection locked="0"/>
    </xf>
    <xf numFmtId="0" fontId="11" fillId="5" borderId="21" xfId="0" applyFont="1" applyFill="1" applyBorder="1" applyAlignment="1" applyProtection="1">
      <alignment vertical="center" wrapText="1"/>
      <protection locked="0"/>
    </xf>
    <xf numFmtId="0" fontId="11" fillId="5" borderId="18" xfId="0" applyFont="1" applyFill="1" applyBorder="1" applyAlignment="1" applyProtection="1">
      <alignment vertical="center" wrapText="1"/>
      <protection locked="0"/>
    </xf>
    <xf numFmtId="164" fontId="12" fillId="5" borderId="7" xfId="2" applyFont="1" applyFill="1" applyBorder="1" applyAlignment="1" applyProtection="1">
      <alignment vertical="center"/>
      <protection locked="0"/>
    </xf>
    <xf numFmtId="0" fontId="0" fillId="0" borderId="0" xfId="0" applyFont="1" applyAlignment="1" applyProtection="1">
      <alignment vertical="center"/>
    </xf>
    <xf numFmtId="0" fontId="0" fillId="0" borderId="0" xfId="0" applyFont="1" applyAlignment="1" applyProtection="1">
      <alignment horizontal="left" vertical="center"/>
    </xf>
    <xf numFmtId="4" fontId="0" fillId="0" borderId="0" xfId="0" applyNumberFormat="1" applyFont="1" applyAlignment="1" applyProtection="1">
      <alignment horizontal="center" vertical="center"/>
    </xf>
    <xf numFmtId="0" fontId="0" fillId="0" borderId="0" xfId="0" applyFont="1" applyAlignment="1" applyProtection="1">
      <alignment horizontal="center" vertical="center"/>
    </xf>
    <xf numFmtId="0" fontId="9" fillId="2" borderId="12" xfId="0" applyFont="1" applyFill="1" applyBorder="1" applyAlignment="1" applyProtection="1">
      <alignment vertical="center" wrapText="1"/>
    </xf>
    <xf numFmtId="0" fontId="9" fillId="2" borderId="13" xfId="0" applyFont="1" applyFill="1" applyBorder="1" applyAlignment="1" applyProtection="1">
      <alignment horizontal="right" vertical="center" wrapText="1"/>
    </xf>
    <xf numFmtId="0" fontId="9" fillId="2" borderId="13" xfId="0" applyFont="1" applyFill="1" applyBorder="1" applyAlignment="1" applyProtection="1">
      <alignment vertical="center" wrapText="1"/>
    </xf>
    <xf numFmtId="0" fontId="10" fillId="3" borderId="24" xfId="0" applyFont="1" applyFill="1" applyBorder="1" applyAlignment="1" applyProtection="1">
      <alignment vertical="center"/>
    </xf>
    <xf numFmtId="0" fontId="10" fillId="3" borderId="22" xfId="0" applyFont="1" applyFill="1" applyBorder="1" applyAlignment="1" applyProtection="1">
      <alignment vertical="center"/>
    </xf>
    <xf numFmtId="0" fontId="10" fillId="3" borderId="15" xfId="0" applyFont="1" applyFill="1" applyBorder="1" applyAlignment="1" applyProtection="1">
      <alignment vertical="center"/>
    </xf>
    <xf numFmtId="0" fontId="10" fillId="3" borderId="3" xfId="0" applyFont="1" applyFill="1" applyBorder="1" applyAlignment="1" applyProtection="1">
      <alignment horizontal="left" vertical="center"/>
    </xf>
    <xf numFmtId="0" fontId="10" fillId="3" borderId="3" xfId="0" applyFont="1" applyFill="1" applyBorder="1" applyAlignment="1" applyProtection="1">
      <alignment vertical="center"/>
    </xf>
    <xf numFmtId="2" fontId="11" fillId="6" borderId="5" xfId="0" applyNumberFormat="1" applyFont="1" applyFill="1" applyBorder="1" applyAlignment="1" applyProtection="1">
      <alignment horizontal="center" vertical="center" wrapText="1"/>
    </xf>
    <xf numFmtId="0" fontId="11" fillId="6" borderId="1" xfId="0" applyFont="1" applyFill="1" applyBorder="1" applyAlignment="1" applyProtection="1">
      <alignment horizontal="center" vertical="center" wrapText="1"/>
    </xf>
    <xf numFmtId="4" fontId="11" fillId="6" borderId="1" xfId="0" applyNumberFormat="1" applyFont="1" applyFill="1" applyBorder="1" applyAlignment="1" applyProtection="1">
      <alignment horizontal="center" vertical="center" wrapText="1"/>
    </xf>
    <xf numFmtId="2" fontId="11" fillId="3" borderId="5" xfId="0" applyNumberFormat="1" applyFont="1" applyFill="1" applyBorder="1" applyAlignment="1" applyProtection="1">
      <alignment horizontal="center" vertical="center"/>
    </xf>
    <xf numFmtId="167" fontId="11" fillId="3" borderId="1" xfId="0" applyNumberFormat="1" applyFont="1" applyFill="1" applyBorder="1" applyAlignment="1" applyProtection="1">
      <alignment horizontal="left" vertical="center"/>
    </xf>
    <xf numFmtId="164" fontId="11" fillId="3" borderId="4" xfId="2" applyFont="1" applyFill="1" applyBorder="1" applyAlignment="1" applyProtection="1">
      <alignment horizontal="center" vertical="center" wrapText="1"/>
    </xf>
    <xf numFmtId="164" fontId="11" fillId="3" borderId="4" xfId="2" applyFont="1" applyFill="1" applyBorder="1" applyAlignment="1" applyProtection="1">
      <alignment horizontal="right" vertical="center" wrapText="1"/>
    </xf>
    <xf numFmtId="2" fontId="15" fillId="0" borderId="5" xfId="0" applyNumberFormat="1" applyFont="1" applyBorder="1" applyAlignment="1" applyProtection="1">
      <alignment horizontal="center" vertical="center"/>
    </xf>
    <xf numFmtId="0" fontId="15" fillId="0" borderId="1" xfId="0" applyFont="1" applyBorder="1" applyAlignment="1" applyProtection="1">
      <alignment horizontal="justify" vertical="center" wrapText="1"/>
    </xf>
    <xf numFmtId="4" fontId="15" fillId="0" borderId="1" xfId="0" applyNumberFormat="1" applyFont="1" applyBorder="1" applyAlignment="1" applyProtection="1">
      <alignment horizontal="center" vertical="center" wrapText="1"/>
    </xf>
    <xf numFmtId="167" fontId="15" fillId="0" borderId="1" xfId="0" applyNumberFormat="1" applyFont="1" applyBorder="1" applyAlignment="1" applyProtection="1">
      <alignment horizontal="center" vertical="center" wrapText="1"/>
    </xf>
    <xf numFmtId="2" fontId="15" fillId="0" borderId="5" xfId="0" applyNumberFormat="1" applyFont="1" applyBorder="1" applyAlignment="1" applyProtection="1">
      <alignment horizontal="center" vertical="center" wrapText="1"/>
    </xf>
    <xf numFmtId="167" fontId="16" fillId="0" borderId="4" xfId="0" applyNumberFormat="1" applyFont="1" applyBorder="1" applyAlignment="1" applyProtection="1">
      <alignment horizontal="justify" vertical="center" wrapText="1"/>
    </xf>
    <xf numFmtId="0" fontId="15" fillId="0" borderId="1" xfId="0" applyFont="1" applyBorder="1" applyAlignment="1" applyProtection="1">
      <alignment horizontal="center" vertical="center" wrapText="1"/>
    </xf>
    <xf numFmtId="164" fontId="11" fillId="3" borderId="1" xfId="2" applyFont="1" applyFill="1" applyBorder="1" applyAlignment="1" applyProtection="1">
      <alignment horizontal="center" vertical="center" wrapText="1"/>
    </xf>
    <xf numFmtId="164" fontId="15" fillId="3" borderId="1" xfId="2" applyFont="1" applyFill="1" applyBorder="1" applyAlignment="1" applyProtection="1">
      <alignment horizontal="center" vertical="center" wrapText="1"/>
    </xf>
    <xf numFmtId="4" fontId="15" fillId="0" borderId="25" xfId="0" applyNumberFormat="1" applyFont="1" applyBorder="1" applyAlignment="1" applyProtection="1">
      <alignment horizontal="center" vertical="center" wrapText="1"/>
    </xf>
    <xf numFmtId="0" fontId="15" fillId="0" borderId="25" xfId="0" applyFont="1" applyBorder="1" applyAlignment="1" applyProtection="1">
      <alignment horizontal="center" vertical="center" wrapText="1"/>
    </xf>
    <xf numFmtId="2" fontId="15" fillId="0" borderId="25" xfId="0" applyNumberFormat="1" applyFont="1" applyBorder="1" applyAlignment="1" applyProtection="1">
      <alignment horizontal="center" vertical="center" wrapText="1"/>
    </xf>
    <xf numFmtId="4" fontId="15" fillId="3" borderId="1" xfId="2" applyNumberFormat="1" applyFont="1" applyFill="1" applyBorder="1" applyAlignment="1" applyProtection="1">
      <alignment horizontal="center" vertical="center" wrapText="1"/>
    </xf>
    <xf numFmtId="4" fontId="15" fillId="0" borderId="1" xfId="2" applyNumberFormat="1" applyFont="1" applyFill="1" applyBorder="1" applyAlignment="1" applyProtection="1">
      <alignment horizontal="center" vertical="center" wrapText="1"/>
    </xf>
    <xf numFmtId="164" fontId="15" fillId="0" borderId="1" xfId="2" applyFont="1" applyFill="1" applyBorder="1" applyAlignment="1" applyProtection="1">
      <alignment horizontal="center" vertical="center" wrapText="1"/>
    </xf>
    <xf numFmtId="0" fontId="15" fillId="0" borderId="1" xfId="0" applyFont="1" applyBorder="1" applyAlignment="1" applyProtection="1">
      <alignment horizontal="justify" vertical="top" wrapText="1"/>
    </xf>
    <xf numFmtId="167" fontId="15" fillId="0" borderId="1" xfId="0" applyNumberFormat="1" applyFont="1" applyBorder="1" applyAlignment="1" applyProtection="1">
      <alignment horizontal="left" vertical="center" wrapText="1"/>
    </xf>
    <xf numFmtId="167" fontId="11" fillId="3" borderId="5" xfId="0" applyNumberFormat="1" applyFont="1" applyFill="1" applyBorder="1" applyAlignment="1" applyProtection="1">
      <alignment horizontal="center" vertical="center"/>
    </xf>
    <xf numFmtId="0" fontId="11" fillId="3" borderId="1" xfId="0" applyFont="1" applyFill="1" applyBorder="1" applyAlignment="1" applyProtection="1">
      <alignment horizontal="left" vertical="center" wrapText="1"/>
    </xf>
    <xf numFmtId="4" fontId="15" fillId="3" borderId="1" xfId="36" applyNumberFormat="1" applyFont="1" applyFill="1" applyBorder="1" applyAlignment="1" applyProtection="1">
      <alignment horizontal="center" vertical="center" wrapText="1"/>
    </xf>
    <xf numFmtId="167" fontId="15" fillId="3" borderId="1" xfId="7" applyNumberFormat="1" applyFont="1" applyFill="1" applyBorder="1" applyAlignment="1" applyProtection="1">
      <alignment horizontal="center" vertical="center" wrapText="1"/>
    </xf>
    <xf numFmtId="2" fontId="15" fillId="0" borderId="1" xfId="3" applyNumberFormat="1" applyFont="1" applyBorder="1" applyAlignment="1" applyProtection="1">
      <alignment horizontal="center" vertical="center"/>
    </xf>
    <xf numFmtId="0" fontId="15" fillId="0" borderId="1" xfId="0" applyFont="1" applyBorder="1" applyAlignment="1" applyProtection="1">
      <alignment horizontal="center" vertical="center"/>
    </xf>
    <xf numFmtId="164" fontId="15" fillId="0" borderId="1" xfId="2" applyFont="1" applyBorder="1" applyAlignment="1" applyProtection="1">
      <alignment horizontal="center" vertical="center" wrapText="1"/>
    </xf>
    <xf numFmtId="2" fontId="15" fillId="0" borderId="8" xfId="0" applyNumberFormat="1" applyFont="1" applyBorder="1" applyAlignment="1" applyProtection="1">
      <alignment horizontal="center" vertical="center"/>
    </xf>
    <xf numFmtId="0" fontId="15" fillId="0" borderId="30" xfId="0" applyFont="1" applyBorder="1" applyAlignment="1" applyProtection="1">
      <alignment horizontal="center" vertical="center"/>
    </xf>
    <xf numFmtId="2" fontId="11" fillId="0" borderId="8" xfId="0" applyNumberFormat="1" applyFont="1" applyBorder="1" applyAlignment="1" applyProtection="1">
      <alignment horizontal="center" vertical="center"/>
    </xf>
    <xf numFmtId="164" fontId="11" fillId="0" borderId="4" xfId="2" applyFont="1" applyFill="1" applyBorder="1" applyAlignment="1" applyProtection="1">
      <alignment horizontal="center" vertical="center" wrapText="1"/>
    </xf>
    <xf numFmtId="164" fontId="15" fillId="0" borderId="4" xfId="2" applyFont="1" applyFill="1" applyBorder="1" applyAlignment="1" applyProtection="1">
      <alignment horizontal="center" vertical="center" wrapText="1"/>
    </xf>
    <xf numFmtId="4" fontId="15" fillId="0" borderId="4" xfId="2" applyNumberFormat="1" applyFont="1" applyFill="1" applyBorder="1" applyAlignment="1" applyProtection="1">
      <alignment horizontal="center" vertical="center" wrapText="1"/>
    </xf>
    <xf numFmtId="164" fontId="15" fillId="3" borderId="4" xfId="2" applyFont="1" applyFill="1" applyBorder="1" applyAlignment="1" applyProtection="1">
      <alignment horizontal="center" vertical="center" wrapText="1"/>
    </xf>
    <xf numFmtId="2" fontId="15" fillId="0" borderId="10" xfId="0" applyNumberFormat="1" applyFont="1" applyBorder="1" applyAlignment="1" applyProtection="1">
      <alignment horizontal="center" vertical="center"/>
    </xf>
    <xf numFmtId="4" fontId="15" fillId="0" borderId="28" xfId="2" applyNumberFormat="1" applyFont="1" applyFill="1" applyBorder="1" applyAlignment="1" applyProtection="1">
      <alignment horizontal="center" vertical="center" wrapText="1"/>
    </xf>
    <xf numFmtId="0" fontId="15" fillId="5" borderId="19" xfId="0" applyFont="1" applyFill="1" applyBorder="1" applyAlignment="1" applyProtection="1">
      <alignment vertical="center"/>
    </xf>
    <xf numFmtId="0" fontId="12" fillId="5" borderId="20" xfId="0" applyFont="1" applyFill="1" applyBorder="1" applyAlignment="1" applyProtection="1">
      <alignment horizontal="left" vertical="center"/>
    </xf>
    <xf numFmtId="4" fontId="15" fillId="5" borderId="6" xfId="0" applyNumberFormat="1" applyFont="1" applyFill="1" applyBorder="1" applyAlignment="1" applyProtection="1">
      <alignment horizontal="center" vertical="center"/>
    </xf>
    <xf numFmtId="0" fontId="11" fillId="5" borderId="17" xfId="0" applyFont="1" applyFill="1" applyBorder="1" applyAlignment="1" applyProtection="1">
      <alignment vertical="center" wrapText="1"/>
    </xf>
    <xf numFmtId="4" fontId="0" fillId="0" borderId="22" xfId="2" applyNumberFormat="1" applyFont="1" applyFill="1" applyBorder="1" applyAlignment="1" applyProtection="1">
      <alignment horizontal="center" vertical="center" wrapText="1"/>
    </xf>
    <xf numFmtId="0" fontId="8" fillId="0" borderId="0" xfId="0" applyFont="1" applyAlignment="1" applyProtection="1">
      <alignment vertical="center" wrapText="1"/>
      <protection locked="0"/>
    </xf>
    <xf numFmtId="0" fontId="0" fillId="0" borderId="0" xfId="0" applyFont="1" applyAlignment="1" applyProtection="1">
      <alignment vertical="center" wrapText="1"/>
      <protection locked="0"/>
    </xf>
  </cellXfs>
  <cellStyles count="64">
    <cellStyle name="Excel_BuiltIn_Currency" xfId="63" xr:uid="{00000000-0005-0000-0000-000000000000}"/>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Millares" xfId="1" builtinId="3"/>
    <cellStyle name="Millares 2" xfId="5" xr:uid="{00000000-0005-0000-0000-00001C000000}"/>
    <cellStyle name="Millares 2 28" xfId="6" xr:uid="{00000000-0005-0000-0000-00001D000000}"/>
    <cellStyle name="Millares 3" xfId="38" xr:uid="{00000000-0005-0000-0000-00001E000000}"/>
    <cellStyle name="Millares 3 2" xfId="46" xr:uid="{00000000-0005-0000-0000-00001F000000}"/>
    <cellStyle name="Millares 3 2 2" xfId="58" xr:uid="{00000000-0005-0000-0000-000020000000}"/>
    <cellStyle name="Millares 3 3" xfId="50" xr:uid="{00000000-0005-0000-0000-000021000000}"/>
    <cellStyle name="Millares 31" xfId="4" xr:uid="{00000000-0005-0000-0000-000022000000}"/>
    <cellStyle name="Millares 4" xfId="36" xr:uid="{00000000-0005-0000-0000-000023000000}"/>
    <cellStyle name="Millares 4 2" xfId="40" xr:uid="{00000000-0005-0000-0000-000024000000}"/>
    <cellStyle name="Millares 4 2 2" xfId="48" xr:uid="{00000000-0005-0000-0000-000025000000}"/>
    <cellStyle name="Millares 4 2 2 2" xfId="60" xr:uid="{00000000-0005-0000-0000-000026000000}"/>
    <cellStyle name="Millares 4 2 3" xfId="52" xr:uid="{00000000-0005-0000-0000-000027000000}"/>
    <cellStyle name="Millares 4 3" xfId="44" xr:uid="{00000000-0005-0000-0000-000028000000}"/>
    <cellStyle name="Millares 4 3 2" xfId="56" xr:uid="{00000000-0005-0000-0000-000029000000}"/>
    <cellStyle name="Millares 5" xfId="3" xr:uid="{00000000-0005-0000-0000-00002A000000}"/>
    <cellStyle name="Millares 6" xfId="42" xr:uid="{00000000-0005-0000-0000-00002B000000}"/>
    <cellStyle name="Millares 6 2" xfId="54" xr:uid="{00000000-0005-0000-0000-00002C000000}"/>
    <cellStyle name="Moneda" xfId="2" builtinId="4"/>
    <cellStyle name="Moneda 2" xfId="9" xr:uid="{00000000-0005-0000-0000-00002E000000}"/>
    <cellStyle name="Moneda 3" xfId="39" xr:uid="{00000000-0005-0000-0000-00002F000000}"/>
    <cellStyle name="Moneda 3 2" xfId="47" xr:uid="{00000000-0005-0000-0000-000030000000}"/>
    <cellStyle name="Moneda 3 2 2" xfId="59" xr:uid="{00000000-0005-0000-0000-000031000000}"/>
    <cellStyle name="Moneda 3 3" xfId="51" xr:uid="{00000000-0005-0000-0000-000032000000}"/>
    <cellStyle name="Moneda 4" xfId="43" xr:uid="{00000000-0005-0000-0000-000033000000}"/>
    <cellStyle name="Moneda 4 2" xfId="55" xr:uid="{00000000-0005-0000-0000-000034000000}"/>
    <cellStyle name="Moneda 5" xfId="37" xr:uid="{00000000-0005-0000-0000-000035000000}"/>
    <cellStyle name="Moneda 5 2" xfId="41" xr:uid="{00000000-0005-0000-0000-000036000000}"/>
    <cellStyle name="Moneda 5 2 2" xfId="49" xr:uid="{00000000-0005-0000-0000-000037000000}"/>
    <cellStyle name="Moneda 5 2 2 2" xfId="61" xr:uid="{00000000-0005-0000-0000-000038000000}"/>
    <cellStyle name="Moneda 5 2 3" xfId="53" xr:uid="{00000000-0005-0000-0000-000039000000}"/>
    <cellStyle name="Moneda 5 3" xfId="45" xr:uid="{00000000-0005-0000-0000-00003A000000}"/>
    <cellStyle name="Moneda 5 3 2" xfId="57" xr:uid="{00000000-0005-0000-0000-00003B000000}"/>
    <cellStyle name="Normal" xfId="0" builtinId="0"/>
    <cellStyle name="Normal 2" xfId="7" xr:uid="{00000000-0005-0000-0000-00003D000000}"/>
    <cellStyle name="Normal 4 2 2" xfId="62" xr:uid="{00000000-0005-0000-0000-00003E000000}"/>
    <cellStyle name="Normal 5" xfId="8" xr:uid="{00000000-0005-0000-0000-00003F000000}"/>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2:M305"/>
  <sheetViews>
    <sheetView showGridLines="0" tabSelected="1" view="pageBreakPreview" zoomScale="70" zoomScaleNormal="70" zoomScaleSheetLayoutView="70" zoomScalePageLayoutView="90" workbookViewId="0">
      <selection activeCell="V14" sqref="V14"/>
    </sheetView>
  </sheetViews>
  <sheetFormatPr baseColWidth="10" defaultColWidth="11.42578125" defaultRowHeight="15"/>
  <cols>
    <col min="1" max="1" width="11.42578125" style="4"/>
    <col min="2" max="2" width="3.140625" style="4" customWidth="1"/>
    <col min="3" max="3" width="15.5703125" style="68" customWidth="1"/>
    <col min="4" max="4" width="81.5703125" style="69" customWidth="1"/>
    <col min="5" max="5" width="13" style="70" customWidth="1"/>
    <col min="6" max="6" width="11.28515625" style="71" customWidth="1"/>
    <col min="7" max="7" width="13.85546875" style="3" customWidth="1"/>
    <col min="8" max="8" width="19.140625" style="3" customWidth="1"/>
    <col min="9" max="9" width="24.140625" style="3" customWidth="1"/>
    <col min="10" max="10" width="2.7109375" style="4" customWidth="1"/>
    <col min="11" max="11" width="16.7109375" style="4" customWidth="1"/>
    <col min="12" max="12" width="35" style="4" customWidth="1"/>
    <col min="13" max="13" width="16" style="4" customWidth="1"/>
    <col min="14" max="16384" width="11.42578125" style="4"/>
  </cols>
  <sheetData>
    <row r="2" spans="3:13" ht="15.75" thickBot="1"/>
    <row r="3" spans="3:13" ht="26.1" customHeight="1">
      <c r="C3" s="72"/>
      <c r="D3" s="73" t="s">
        <v>12</v>
      </c>
      <c r="E3" s="74"/>
      <c r="F3" s="74"/>
      <c r="G3" s="5"/>
      <c r="H3" s="5"/>
      <c r="I3" s="6"/>
    </row>
    <row r="4" spans="3:13" ht="18.75" customHeight="1">
      <c r="C4" s="75"/>
      <c r="D4" s="76" t="s">
        <v>271</v>
      </c>
      <c r="E4" s="76"/>
      <c r="F4" s="76"/>
      <c r="G4" s="7"/>
      <c r="H4" s="7"/>
      <c r="I4" s="8"/>
    </row>
    <row r="5" spans="3:13" ht="13.5" customHeight="1">
      <c r="C5" s="77"/>
      <c r="D5" s="78"/>
      <c r="E5" s="79"/>
      <c r="F5" s="79"/>
      <c r="G5" s="9"/>
      <c r="H5" s="9"/>
      <c r="I5" s="10"/>
    </row>
    <row r="6" spans="3:13" ht="34.5" customHeight="1">
      <c r="C6" s="80" t="s">
        <v>0</v>
      </c>
      <c r="D6" s="81" t="s">
        <v>1</v>
      </c>
      <c r="E6" s="82" t="s">
        <v>2</v>
      </c>
      <c r="F6" s="81" t="s">
        <v>366</v>
      </c>
      <c r="G6" s="11" t="s">
        <v>3</v>
      </c>
      <c r="H6" s="11" t="s">
        <v>4</v>
      </c>
      <c r="I6" s="12" t="s">
        <v>5</v>
      </c>
    </row>
    <row r="7" spans="3:13" s="15" customFormat="1" ht="23.25" customHeight="1">
      <c r="C7" s="83">
        <v>1</v>
      </c>
      <c r="D7" s="84" t="s">
        <v>16</v>
      </c>
      <c r="E7" s="85"/>
      <c r="F7" s="86"/>
      <c r="G7" s="13"/>
      <c r="H7" s="13"/>
      <c r="I7" s="14">
        <f>SUM(H8:H13)</f>
        <v>0</v>
      </c>
      <c r="K7" s="16"/>
      <c r="M7" s="16"/>
    </row>
    <row r="8" spans="3:13" ht="63" customHeight="1">
      <c r="C8" s="87">
        <v>1.01</v>
      </c>
      <c r="D8" s="88" t="s">
        <v>19</v>
      </c>
      <c r="E8" s="89">
        <v>1</v>
      </c>
      <c r="F8" s="90" t="s">
        <v>26</v>
      </c>
      <c r="G8" s="17"/>
      <c r="H8" s="18">
        <f t="shared" ref="H8:H13" si="0">ROUND(G8*E8,2)</f>
        <v>0</v>
      </c>
      <c r="I8" s="19"/>
      <c r="K8" s="20"/>
      <c r="M8" s="20"/>
    </row>
    <row r="9" spans="3:13" ht="47.25" customHeight="1">
      <c r="C9" s="87">
        <v>1.01</v>
      </c>
      <c r="D9" s="88" t="s">
        <v>17</v>
      </c>
      <c r="E9" s="89">
        <v>1</v>
      </c>
      <c r="F9" s="90" t="s">
        <v>27</v>
      </c>
      <c r="G9" s="17"/>
      <c r="H9" s="18">
        <f t="shared" si="0"/>
        <v>0</v>
      </c>
      <c r="I9" s="19"/>
      <c r="K9" s="20"/>
      <c r="M9" s="20"/>
    </row>
    <row r="10" spans="3:13" ht="36.75" customHeight="1">
      <c r="C10" s="87">
        <v>1.01</v>
      </c>
      <c r="D10" s="88" t="s">
        <v>20</v>
      </c>
      <c r="E10" s="89">
        <v>1</v>
      </c>
      <c r="F10" s="90" t="s">
        <v>26</v>
      </c>
      <c r="G10" s="17"/>
      <c r="H10" s="18">
        <f t="shared" si="0"/>
        <v>0</v>
      </c>
      <c r="I10" s="21"/>
    </row>
    <row r="11" spans="3:13" ht="29.25" customHeight="1">
      <c r="C11" s="87">
        <v>1.01</v>
      </c>
      <c r="D11" s="88" t="s">
        <v>18</v>
      </c>
      <c r="E11" s="89">
        <v>1</v>
      </c>
      <c r="F11" s="90" t="s">
        <v>26</v>
      </c>
      <c r="G11" s="17"/>
      <c r="H11" s="18">
        <f t="shared" si="0"/>
        <v>0</v>
      </c>
      <c r="I11" s="21"/>
    </row>
    <row r="12" spans="3:13" ht="23.25" customHeight="1">
      <c r="C12" s="87">
        <v>1.01</v>
      </c>
      <c r="D12" s="88" t="s">
        <v>101</v>
      </c>
      <c r="E12" s="89">
        <v>1</v>
      </c>
      <c r="F12" s="90" t="s">
        <v>26</v>
      </c>
      <c r="G12" s="17"/>
      <c r="H12" s="18">
        <f t="shared" si="0"/>
        <v>0</v>
      </c>
      <c r="I12" s="21"/>
    </row>
    <row r="13" spans="3:13" ht="25.5" customHeight="1">
      <c r="C13" s="87">
        <v>1.01</v>
      </c>
      <c r="D13" s="88" t="s">
        <v>102</v>
      </c>
      <c r="E13" s="89">
        <v>1</v>
      </c>
      <c r="F13" s="90" t="s">
        <v>26</v>
      </c>
      <c r="G13" s="17"/>
      <c r="H13" s="18">
        <f t="shared" si="0"/>
        <v>0</v>
      </c>
      <c r="I13" s="21"/>
    </row>
    <row r="14" spans="3:13" ht="80.25" customHeight="1">
      <c r="C14" s="91"/>
      <c r="D14" s="92" t="s">
        <v>352</v>
      </c>
      <c r="E14" s="89"/>
      <c r="F14" s="93"/>
      <c r="G14" s="18"/>
      <c r="H14" s="18"/>
      <c r="I14" s="19"/>
    </row>
    <row r="15" spans="3:13" s="15" customFormat="1" ht="33.75" customHeight="1">
      <c r="C15" s="83">
        <v>2</v>
      </c>
      <c r="D15" s="84" t="s">
        <v>24</v>
      </c>
      <c r="E15" s="85"/>
      <c r="F15" s="86"/>
      <c r="G15" s="13"/>
      <c r="H15" s="13"/>
      <c r="I15" s="14">
        <f>SUM(H16:H28)</f>
        <v>0</v>
      </c>
      <c r="K15" s="16"/>
      <c r="M15" s="16"/>
    </row>
    <row r="16" spans="3:13" ht="63" customHeight="1">
      <c r="C16" s="87">
        <v>2.0099999999999998</v>
      </c>
      <c r="D16" s="88" t="s">
        <v>127</v>
      </c>
      <c r="E16" s="89">
        <f>21.2+4.42+7.7+11+3</f>
        <v>47.32</v>
      </c>
      <c r="F16" s="90" t="s">
        <v>25</v>
      </c>
      <c r="G16" s="17"/>
      <c r="H16" s="18">
        <f>ROUND(G16*E16,2)</f>
        <v>0</v>
      </c>
      <c r="I16" s="19"/>
      <c r="K16" s="20"/>
      <c r="M16" s="20"/>
    </row>
    <row r="17" spans="3:13" ht="45.75" customHeight="1">
      <c r="C17" s="87">
        <f>+C16+0.01</f>
        <v>2.0199999999999996</v>
      </c>
      <c r="D17" s="88" t="s">
        <v>160</v>
      </c>
      <c r="E17" s="89">
        <v>73.2</v>
      </c>
      <c r="F17" s="90" t="s">
        <v>25</v>
      </c>
      <c r="G17" s="17"/>
      <c r="H17" s="18">
        <f t="shared" ref="H17:H27" si="1">ROUND(G17*E17,2)</f>
        <v>0</v>
      </c>
      <c r="I17" s="19"/>
      <c r="K17" s="20"/>
      <c r="M17" s="20"/>
    </row>
    <row r="18" spans="3:13" ht="43.5" customHeight="1">
      <c r="C18" s="87">
        <f t="shared" ref="C18:C28" si="2">+C17+0.01</f>
        <v>2.0299999999999994</v>
      </c>
      <c r="D18" s="88" t="s">
        <v>161</v>
      </c>
      <c r="E18" s="89">
        <v>1.3</v>
      </c>
      <c r="F18" s="90" t="s">
        <v>25</v>
      </c>
      <c r="G18" s="17"/>
      <c r="H18" s="18">
        <f t="shared" si="1"/>
        <v>0</v>
      </c>
      <c r="I18" s="19"/>
      <c r="K18" s="20"/>
      <c r="M18" s="20"/>
    </row>
    <row r="19" spans="3:13" ht="48.95" customHeight="1">
      <c r="C19" s="87">
        <f t="shared" si="2"/>
        <v>2.0399999999999991</v>
      </c>
      <c r="D19" s="88" t="s">
        <v>162</v>
      </c>
      <c r="E19" s="89">
        <v>1.2</v>
      </c>
      <c r="F19" s="90" t="s">
        <v>126</v>
      </c>
      <c r="G19" s="17"/>
      <c r="H19" s="18">
        <f t="shared" si="1"/>
        <v>0</v>
      </c>
      <c r="I19" s="19"/>
      <c r="K19" s="20"/>
      <c r="M19" s="20"/>
    </row>
    <row r="20" spans="3:13" ht="67.5" customHeight="1">
      <c r="C20" s="87">
        <f t="shared" si="2"/>
        <v>2.0499999999999989</v>
      </c>
      <c r="D20" s="88" t="s">
        <v>150</v>
      </c>
      <c r="E20" s="89">
        <v>2.2000000000000002</v>
      </c>
      <c r="F20" s="90" t="s">
        <v>126</v>
      </c>
      <c r="G20" s="17"/>
      <c r="H20" s="18">
        <f t="shared" si="1"/>
        <v>0</v>
      </c>
      <c r="I20" s="19"/>
      <c r="K20" s="20"/>
      <c r="M20" s="20"/>
    </row>
    <row r="21" spans="3:13" ht="49.5" customHeight="1">
      <c r="C21" s="87">
        <f t="shared" si="2"/>
        <v>2.0599999999999987</v>
      </c>
      <c r="D21" s="88" t="s">
        <v>163</v>
      </c>
      <c r="E21" s="89">
        <v>2.5</v>
      </c>
      <c r="F21" s="90" t="s">
        <v>30</v>
      </c>
      <c r="G21" s="17"/>
      <c r="H21" s="18">
        <f t="shared" ref="H21" si="3">ROUND(G21*E21,2)</f>
        <v>0</v>
      </c>
      <c r="I21" s="19"/>
      <c r="K21" s="20"/>
      <c r="M21" s="20"/>
    </row>
    <row r="22" spans="3:13" ht="39.75" customHeight="1">
      <c r="C22" s="87">
        <f t="shared" si="2"/>
        <v>2.0699999999999985</v>
      </c>
      <c r="D22" s="88" t="s">
        <v>128</v>
      </c>
      <c r="E22" s="89">
        <v>11</v>
      </c>
      <c r="F22" s="90" t="s">
        <v>27</v>
      </c>
      <c r="G22" s="17"/>
      <c r="H22" s="18">
        <f t="shared" si="1"/>
        <v>0</v>
      </c>
      <c r="I22" s="19"/>
    </row>
    <row r="23" spans="3:13" ht="45.75" customHeight="1">
      <c r="C23" s="87">
        <f t="shared" si="2"/>
        <v>2.0799999999999983</v>
      </c>
      <c r="D23" s="88" t="s">
        <v>282</v>
      </c>
      <c r="E23" s="89">
        <v>24</v>
      </c>
      <c r="F23" s="90" t="s">
        <v>27</v>
      </c>
      <c r="G23" s="17"/>
      <c r="H23" s="18">
        <f t="shared" si="1"/>
        <v>0</v>
      </c>
      <c r="I23" s="21"/>
    </row>
    <row r="24" spans="3:13" ht="33.75" customHeight="1">
      <c r="C24" s="87">
        <f t="shared" si="2"/>
        <v>2.0899999999999981</v>
      </c>
      <c r="D24" s="88" t="s">
        <v>129</v>
      </c>
      <c r="E24" s="89">
        <v>2</v>
      </c>
      <c r="F24" s="90" t="s">
        <v>27</v>
      </c>
      <c r="G24" s="17"/>
      <c r="H24" s="18">
        <f t="shared" si="1"/>
        <v>0</v>
      </c>
      <c r="I24" s="21"/>
    </row>
    <row r="25" spans="3:13" ht="33.6" customHeight="1">
      <c r="C25" s="87">
        <f t="shared" si="2"/>
        <v>2.0999999999999979</v>
      </c>
      <c r="D25" s="88" t="s">
        <v>130</v>
      </c>
      <c r="E25" s="89">
        <v>1</v>
      </c>
      <c r="F25" s="90" t="s">
        <v>26</v>
      </c>
      <c r="G25" s="17"/>
      <c r="H25" s="18">
        <f t="shared" ref="H25" si="4">ROUND(G25*E25,2)</f>
        <v>0</v>
      </c>
      <c r="I25" s="21"/>
    </row>
    <row r="26" spans="3:13" ht="55.5" customHeight="1">
      <c r="C26" s="87">
        <f t="shared" si="2"/>
        <v>2.1099999999999977</v>
      </c>
      <c r="D26" s="88" t="s">
        <v>131</v>
      </c>
      <c r="E26" s="89">
        <v>171.92</v>
      </c>
      <c r="F26" s="90" t="s">
        <v>25</v>
      </c>
      <c r="G26" s="17"/>
      <c r="H26" s="18">
        <f>ROUND(G26*E26,2)</f>
        <v>0</v>
      </c>
      <c r="I26" s="21"/>
    </row>
    <row r="27" spans="3:13" ht="74.25" customHeight="1">
      <c r="C27" s="87">
        <f t="shared" si="2"/>
        <v>2.1199999999999974</v>
      </c>
      <c r="D27" s="88" t="s">
        <v>165</v>
      </c>
      <c r="E27" s="89">
        <v>1</v>
      </c>
      <c r="F27" s="90" t="s">
        <v>26</v>
      </c>
      <c r="G27" s="17"/>
      <c r="H27" s="18">
        <f t="shared" si="1"/>
        <v>0</v>
      </c>
      <c r="I27" s="21"/>
    </row>
    <row r="28" spans="3:13" ht="74.25" customHeight="1">
      <c r="C28" s="87">
        <f t="shared" si="2"/>
        <v>2.1299999999999972</v>
      </c>
      <c r="D28" s="88" t="s">
        <v>151</v>
      </c>
      <c r="E28" s="89">
        <v>3</v>
      </c>
      <c r="F28" s="90" t="s">
        <v>27</v>
      </c>
      <c r="G28" s="17"/>
      <c r="H28" s="18">
        <f t="shared" ref="H28" si="5">ROUND(G28*E28,2)</f>
        <v>0</v>
      </c>
      <c r="I28" s="21"/>
    </row>
    <row r="29" spans="3:13" s="25" customFormat="1" ht="27.75" customHeight="1">
      <c r="C29" s="83">
        <v>3</v>
      </c>
      <c r="D29" s="84" t="s">
        <v>219</v>
      </c>
      <c r="E29" s="94"/>
      <c r="F29" s="95"/>
      <c r="G29" s="22"/>
      <c r="H29" s="22"/>
      <c r="I29" s="14">
        <f>SUM(H30:H30)</f>
        <v>0</v>
      </c>
      <c r="J29" s="23"/>
      <c r="K29" s="24"/>
    </row>
    <row r="30" spans="3:13" s="29" customFormat="1" ht="36" customHeight="1">
      <c r="C30" s="87">
        <f t="shared" ref="C30" si="6">+C29+0.01</f>
        <v>3.01</v>
      </c>
      <c r="D30" s="88" t="s">
        <v>167</v>
      </c>
      <c r="E30" s="96">
        <v>1</v>
      </c>
      <c r="F30" s="97" t="s">
        <v>26</v>
      </c>
      <c r="G30" s="26"/>
      <c r="H30" s="26">
        <f t="shared" ref="H30" si="7">ROUND(E30*G30, 2)</f>
        <v>0</v>
      </c>
      <c r="I30" s="27"/>
      <c r="J30" s="4"/>
      <c r="K30" s="28"/>
    </row>
    <row r="31" spans="3:13" s="31" customFormat="1" ht="27.75" customHeight="1">
      <c r="C31" s="83">
        <v>4</v>
      </c>
      <c r="D31" s="84" t="s">
        <v>67</v>
      </c>
      <c r="E31" s="94"/>
      <c r="F31" s="95"/>
      <c r="G31" s="22"/>
      <c r="H31" s="22"/>
      <c r="I31" s="14">
        <f>SUM(H32:H32)</f>
        <v>0</v>
      </c>
      <c r="J31" s="15"/>
      <c r="K31" s="30"/>
    </row>
    <row r="32" spans="3:13" s="29" customFormat="1" ht="44.1" customHeight="1">
      <c r="C32" s="87">
        <v>4.01</v>
      </c>
      <c r="D32" s="88" t="s">
        <v>168</v>
      </c>
      <c r="E32" s="96">
        <v>49.3</v>
      </c>
      <c r="F32" s="97" t="s">
        <v>126</v>
      </c>
      <c r="G32" s="26"/>
      <c r="H32" s="26">
        <f>ROUND(E32*G32, 2)</f>
        <v>0</v>
      </c>
      <c r="I32" s="32"/>
      <c r="J32" s="4"/>
    </row>
    <row r="33" spans="3:11" s="31" customFormat="1" ht="27.75" customHeight="1">
      <c r="C33" s="83">
        <v>5</v>
      </c>
      <c r="D33" s="84" t="s">
        <v>68</v>
      </c>
      <c r="E33" s="94"/>
      <c r="F33" s="95"/>
      <c r="G33" s="22"/>
      <c r="H33" s="22"/>
      <c r="I33" s="14">
        <f>SUM(H34:H35)</f>
        <v>0</v>
      </c>
      <c r="J33" s="15"/>
      <c r="K33" s="30"/>
    </row>
    <row r="34" spans="3:11" s="29" customFormat="1" ht="60.6" customHeight="1">
      <c r="C34" s="87">
        <f>+C33+0.01</f>
        <v>5.01</v>
      </c>
      <c r="D34" s="88" t="s">
        <v>169</v>
      </c>
      <c r="E34" s="96">
        <v>34.840000000000003</v>
      </c>
      <c r="F34" s="97" t="s">
        <v>126</v>
      </c>
      <c r="G34" s="26"/>
      <c r="H34" s="26">
        <f t="shared" ref="H34:H35" si="8">ROUND(E34*G34, 2)</f>
        <v>0</v>
      </c>
      <c r="I34" s="32"/>
      <c r="J34" s="4"/>
    </row>
    <row r="35" spans="3:11" s="29" customFormat="1" ht="60.6" customHeight="1">
      <c r="C35" s="87">
        <f t="shared" ref="C35" si="9">+C34+0.01</f>
        <v>5.0199999999999996</v>
      </c>
      <c r="D35" s="88" t="s">
        <v>170</v>
      </c>
      <c r="E35" s="96">
        <v>7.15</v>
      </c>
      <c r="F35" s="97" t="s">
        <v>126</v>
      </c>
      <c r="G35" s="26"/>
      <c r="H35" s="26">
        <f t="shared" si="8"/>
        <v>0</v>
      </c>
      <c r="I35" s="32"/>
      <c r="J35" s="4"/>
    </row>
    <row r="36" spans="3:11" s="31" customFormat="1" ht="27.75" customHeight="1">
      <c r="C36" s="83">
        <v>6</v>
      </c>
      <c r="D36" s="84" t="s">
        <v>14</v>
      </c>
      <c r="E36" s="94"/>
      <c r="F36" s="95"/>
      <c r="G36" s="22"/>
      <c r="H36" s="22"/>
      <c r="I36" s="14">
        <f>SUM(H37:H49)</f>
        <v>0</v>
      </c>
      <c r="J36" s="15"/>
      <c r="K36" s="30"/>
    </row>
    <row r="37" spans="3:11" s="29" customFormat="1" ht="78" customHeight="1">
      <c r="C37" s="87">
        <f>+C36+0.01</f>
        <v>6.01</v>
      </c>
      <c r="D37" s="88" t="s">
        <v>171</v>
      </c>
      <c r="E37" s="96">
        <v>4</v>
      </c>
      <c r="F37" s="96" t="s">
        <v>27</v>
      </c>
      <c r="G37" s="33"/>
      <c r="H37" s="26">
        <f t="shared" ref="H37:H47" si="10">ROUND(E37*G37, 2)</f>
        <v>0</v>
      </c>
      <c r="I37" s="32"/>
      <c r="J37" s="4"/>
    </row>
    <row r="38" spans="3:11" s="29" customFormat="1" ht="79.5" customHeight="1">
      <c r="C38" s="87">
        <f t="shared" ref="C38:C59" si="11">+C37+0.01</f>
        <v>6.02</v>
      </c>
      <c r="D38" s="88" t="s">
        <v>172</v>
      </c>
      <c r="E38" s="96">
        <v>4</v>
      </c>
      <c r="F38" s="96" t="s">
        <v>27</v>
      </c>
      <c r="G38" s="33"/>
      <c r="H38" s="26">
        <f t="shared" si="10"/>
        <v>0</v>
      </c>
      <c r="I38" s="32"/>
      <c r="J38" s="4"/>
    </row>
    <row r="39" spans="3:11" s="29" customFormat="1" ht="73.5" customHeight="1">
      <c r="C39" s="87">
        <f t="shared" si="11"/>
        <v>6.0299999999999994</v>
      </c>
      <c r="D39" s="88" t="s">
        <v>173</v>
      </c>
      <c r="E39" s="96">
        <v>16.399999999999999</v>
      </c>
      <c r="F39" s="96" t="s">
        <v>30</v>
      </c>
      <c r="G39" s="33"/>
      <c r="H39" s="26">
        <f t="shared" si="10"/>
        <v>0</v>
      </c>
      <c r="I39" s="32"/>
      <c r="J39" s="4"/>
    </row>
    <row r="40" spans="3:11" s="29" customFormat="1" ht="57.75" customHeight="1">
      <c r="C40" s="87">
        <f t="shared" si="11"/>
        <v>6.0399999999999991</v>
      </c>
      <c r="D40" s="88" t="s">
        <v>174</v>
      </c>
      <c r="E40" s="96">
        <v>10.199999999999999</v>
      </c>
      <c r="F40" s="96" t="s">
        <v>30</v>
      </c>
      <c r="G40" s="34"/>
      <c r="H40" s="26">
        <f t="shared" si="10"/>
        <v>0</v>
      </c>
      <c r="I40" s="32"/>
      <c r="J40" s="4"/>
    </row>
    <row r="41" spans="3:11" s="29" customFormat="1" ht="69.75" customHeight="1">
      <c r="C41" s="87">
        <f t="shared" si="11"/>
        <v>6.0499999999999989</v>
      </c>
      <c r="D41" s="88" t="s">
        <v>175</v>
      </c>
      <c r="E41" s="96">
        <v>10.199999999999999</v>
      </c>
      <c r="F41" s="96" t="s">
        <v>30</v>
      </c>
      <c r="G41" s="26"/>
      <c r="H41" s="26">
        <f t="shared" si="10"/>
        <v>0</v>
      </c>
      <c r="I41" s="32"/>
      <c r="J41" s="4"/>
    </row>
    <row r="42" spans="3:11" s="29" customFormat="1" ht="88.5" customHeight="1">
      <c r="C42" s="87">
        <f t="shared" si="11"/>
        <v>6.0599999999999987</v>
      </c>
      <c r="D42" s="88" t="s">
        <v>176</v>
      </c>
      <c r="E42" s="96">
        <v>31.2</v>
      </c>
      <c r="F42" s="96" t="s">
        <v>30</v>
      </c>
      <c r="G42" s="26"/>
      <c r="H42" s="26">
        <f t="shared" si="10"/>
        <v>0</v>
      </c>
      <c r="I42" s="32"/>
      <c r="J42" s="4"/>
    </row>
    <row r="43" spans="3:11" s="29" customFormat="1" ht="88.5" customHeight="1">
      <c r="C43" s="87">
        <f t="shared" si="11"/>
        <v>6.0699999999999985</v>
      </c>
      <c r="D43" s="88" t="s">
        <v>177</v>
      </c>
      <c r="E43" s="96">
        <v>28.6</v>
      </c>
      <c r="F43" s="96" t="s">
        <v>30</v>
      </c>
      <c r="G43" s="26"/>
      <c r="H43" s="26">
        <f t="shared" si="10"/>
        <v>0</v>
      </c>
      <c r="I43" s="32"/>
      <c r="J43" s="4"/>
    </row>
    <row r="44" spans="3:11" s="29" customFormat="1" ht="78.75" customHeight="1">
      <c r="C44" s="87">
        <f t="shared" si="11"/>
        <v>6.0799999999999983</v>
      </c>
      <c r="D44" s="88" t="s">
        <v>178</v>
      </c>
      <c r="E44" s="96">
        <v>8.2799999999999994</v>
      </c>
      <c r="F44" s="96" t="s">
        <v>30</v>
      </c>
      <c r="G44" s="26"/>
      <c r="H44" s="26">
        <f t="shared" si="10"/>
        <v>0</v>
      </c>
      <c r="I44" s="32"/>
      <c r="J44" s="4"/>
    </row>
    <row r="45" spans="3:11" s="29" customFormat="1" ht="77.25" customHeight="1">
      <c r="C45" s="87">
        <f t="shared" si="11"/>
        <v>6.0899999999999981</v>
      </c>
      <c r="D45" s="88" t="s">
        <v>179</v>
      </c>
      <c r="E45" s="96">
        <v>6.05</v>
      </c>
      <c r="F45" s="96" t="s">
        <v>30</v>
      </c>
      <c r="G45" s="26"/>
      <c r="H45" s="26">
        <f t="shared" si="10"/>
        <v>0</v>
      </c>
      <c r="I45" s="32"/>
      <c r="J45" s="4"/>
    </row>
    <row r="46" spans="3:11" s="29" customFormat="1" ht="81.75" customHeight="1">
      <c r="C46" s="87">
        <f t="shared" si="11"/>
        <v>6.0999999999999979</v>
      </c>
      <c r="D46" s="88" t="s">
        <v>180</v>
      </c>
      <c r="E46" s="96">
        <v>14.3</v>
      </c>
      <c r="F46" s="96" t="s">
        <v>30</v>
      </c>
      <c r="G46" s="26"/>
      <c r="H46" s="26">
        <f t="shared" si="10"/>
        <v>0</v>
      </c>
      <c r="I46" s="32"/>
      <c r="J46" s="4"/>
    </row>
    <row r="47" spans="3:11" s="29" customFormat="1" ht="72.75" customHeight="1">
      <c r="C47" s="87">
        <f t="shared" si="11"/>
        <v>6.1099999999999977</v>
      </c>
      <c r="D47" s="88" t="s">
        <v>181</v>
      </c>
      <c r="E47" s="96">
        <v>46.31</v>
      </c>
      <c r="F47" s="96" t="s">
        <v>25</v>
      </c>
      <c r="G47" s="26"/>
      <c r="H47" s="26">
        <f t="shared" si="10"/>
        <v>0</v>
      </c>
      <c r="I47" s="32"/>
      <c r="J47" s="4"/>
    </row>
    <row r="48" spans="3:11" s="29" customFormat="1" ht="71.25" customHeight="1">
      <c r="C48" s="87">
        <f t="shared" si="11"/>
        <v>6.1199999999999974</v>
      </c>
      <c r="D48" s="88" t="s">
        <v>182</v>
      </c>
      <c r="E48" s="96">
        <v>56.66</v>
      </c>
      <c r="F48" s="96" t="s">
        <v>25</v>
      </c>
      <c r="G48" s="26"/>
      <c r="H48" s="26">
        <f>ROUND(E48*G48, 2)</f>
        <v>0</v>
      </c>
      <c r="I48" s="32"/>
      <c r="J48" s="4"/>
    </row>
    <row r="49" spans="3:11" s="29" customFormat="1" ht="66.75" customHeight="1">
      <c r="C49" s="87">
        <f t="shared" si="11"/>
        <v>6.1299999999999972</v>
      </c>
      <c r="D49" s="88" t="s">
        <v>183</v>
      </c>
      <c r="E49" s="96">
        <v>48.45</v>
      </c>
      <c r="F49" s="96" t="s">
        <v>25</v>
      </c>
      <c r="G49" s="26"/>
      <c r="H49" s="26">
        <f>ROUND(E49*G49, 2)</f>
        <v>0</v>
      </c>
      <c r="I49" s="32"/>
      <c r="J49" s="4"/>
    </row>
    <row r="50" spans="3:11" s="31" customFormat="1" ht="27.75" customHeight="1">
      <c r="C50" s="83">
        <v>7</v>
      </c>
      <c r="D50" s="84" t="s">
        <v>69</v>
      </c>
      <c r="E50" s="94"/>
      <c r="F50" s="95"/>
      <c r="G50" s="22"/>
      <c r="H50" s="22"/>
      <c r="I50" s="14">
        <f>SUM(H51:H57)</f>
        <v>0</v>
      </c>
      <c r="J50" s="15"/>
      <c r="K50" s="30"/>
    </row>
    <row r="51" spans="3:11" s="29" customFormat="1" ht="77.099999999999994" customHeight="1">
      <c r="C51" s="87">
        <f t="shared" si="11"/>
        <v>7.01</v>
      </c>
      <c r="D51" s="88" t="s">
        <v>184</v>
      </c>
      <c r="E51" s="96">
        <v>40.04</v>
      </c>
      <c r="F51" s="96" t="s">
        <v>25</v>
      </c>
      <c r="G51" s="26"/>
      <c r="H51" s="26">
        <f t="shared" ref="H51:H53" si="12">ROUND(E51*G51, 2)</f>
        <v>0</v>
      </c>
      <c r="I51" s="32"/>
      <c r="J51" s="4"/>
      <c r="K51" s="28"/>
    </row>
    <row r="52" spans="3:11" s="29" customFormat="1" ht="90" customHeight="1">
      <c r="C52" s="87">
        <f t="shared" si="11"/>
        <v>7.02</v>
      </c>
      <c r="D52" s="88" t="s">
        <v>185</v>
      </c>
      <c r="E52" s="96">
        <v>19.899999999999999</v>
      </c>
      <c r="F52" s="96" t="s">
        <v>30</v>
      </c>
      <c r="G52" s="26"/>
      <c r="H52" s="26">
        <f t="shared" si="12"/>
        <v>0</v>
      </c>
      <c r="I52" s="32"/>
      <c r="J52" s="4"/>
      <c r="K52" s="28"/>
    </row>
    <row r="53" spans="3:11" s="29" customFormat="1" ht="68.25" customHeight="1">
      <c r="C53" s="87">
        <f t="shared" si="11"/>
        <v>7.0299999999999994</v>
      </c>
      <c r="D53" s="88" t="s">
        <v>186</v>
      </c>
      <c r="E53" s="96">
        <v>11.6</v>
      </c>
      <c r="F53" s="96" t="s">
        <v>30</v>
      </c>
      <c r="G53" s="26"/>
      <c r="H53" s="26">
        <f t="shared" si="12"/>
        <v>0</v>
      </c>
      <c r="I53" s="32"/>
      <c r="J53" s="4"/>
      <c r="K53" s="28"/>
    </row>
    <row r="54" spans="3:11" s="29" customFormat="1" ht="75.75" customHeight="1">
      <c r="C54" s="87">
        <f t="shared" si="11"/>
        <v>7.0399999999999991</v>
      </c>
      <c r="D54" s="88" t="s">
        <v>187</v>
      </c>
      <c r="E54" s="96">
        <v>68.900000000000006</v>
      </c>
      <c r="F54" s="96" t="s">
        <v>30</v>
      </c>
      <c r="G54" s="26"/>
      <c r="H54" s="26">
        <f>ROUND(E54*G54, 2)</f>
        <v>0</v>
      </c>
      <c r="I54" s="32"/>
      <c r="J54" s="4"/>
      <c r="K54" s="28"/>
    </row>
    <row r="55" spans="3:11" s="29" customFormat="1" ht="84.75" customHeight="1">
      <c r="C55" s="87">
        <f t="shared" si="11"/>
        <v>7.0499999999999989</v>
      </c>
      <c r="D55" s="88" t="s">
        <v>188</v>
      </c>
      <c r="E55" s="96">
        <v>27</v>
      </c>
      <c r="F55" s="96" t="s">
        <v>30</v>
      </c>
      <c r="G55" s="26"/>
      <c r="H55" s="26">
        <f t="shared" ref="H55:H57" si="13">ROUND(E55*G55, 2)</f>
        <v>0</v>
      </c>
      <c r="I55" s="32"/>
      <c r="J55" s="4"/>
      <c r="K55" s="28"/>
    </row>
    <row r="56" spans="3:11" s="29" customFormat="1" ht="84.75" customHeight="1">
      <c r="C56" s="87">
        <f t="shared" si="11"/>
        <v>7.0599999999999987</v>
      </c>
      <c r="D56" s="88" t="s">
        <v>189</v>
      </c>
      <c r="E56" s="96">
        <v>61.05</v>
      </c>
      <c r="F56" s="96" t="s">
        <v>25</v>
      </c>
      <c r="G56" s="26"/>
      <c r="H56" s="26">
        <f t="shared" si="13"/>
        <v>0</v>
      </c>
      <c r="I56" s="32"/>
      <c r="J56" s="4"/>
      <c r="K56" s="28"/>
    </row>
    <row r="57" spans="3:11" s="29" customFormat="1" ht="71.25" customHeight="1">
      <c r="C57" s="87">
        <f t="shared" si="11"/>
        <v>7.0699999999999985</v>
      </c>
      <c r="D57" s="88" t="s">
        <v>190</v>
      </c>
      <c r="E57" s="96">
        <v>24.38</v>
      </c>
      <c r="F57" s="96" t="s">
        <v>25</v>
      </c>
      <c r="G57" s="26"/>
      <c r="H57" s="26">
        <f t="shared" si="13"/>
        <v>0</v>
      </c>
      <c r="I57" s="32"/>
      <c r="J57" s="4"/>
      <c r="K57" s="28"/>
    </row>
    <row r="58" spans="3:11" s="31" customFormat="1" ht="27.75" customHeight="1">
      <c r="C58" s="83">
        <v>8</v>
      </c>
      <c r="D58" s="84" t="s">
        <v>70</v>
      </c>
      <c r="E58" s="94"/>
      <c r="F58" s="95"/>
      <c r="G58" s="22"/>
      <c r="H58" s="22"/>
      <c r="I58" s="14">
        <f>SUM(H59:H59)</f>
        <v>0</v>
      </c>
      <c r="J58" s="15"/>
      <c r="K58" s="30"/>
    </row>
    <row r="59" spans="3:11" s="29" customFormat="1" ht="111.75" customHeight="1">
      <c r="C59" s="87">
        <f t="shared" si="11"/>
        <v>8.01</v>
      </c>
      <c r="D59" s="88" t="s">
        <v>221</v>
      </c>
      <c r="E59" s="96">
        <v>1</v>
      </c>
      <c r="F59" s="96" t="s">
        <v>26</v>
      </c>
      <c r="G59" s="34"/>
      <c r="H59" s="26">
        <f t="shared" ref="H59" si="14">ROUND(E59*G59, 2)</f>
        <v>0</v>
      </c>
      <c r="I59" s="32"/>
      <c r="J59" s="4"/>
    </row>
    <row r="60" spans="3:11" s="31" customFormat="1" ht="27.75" customHeight="1">
      <c r="C60" s="83">
        <v>9</v>
      </c>
      <c r="D60" s="84" t="s">
        <v>71</v>
      </c>
      <c r="E60" s="94"/>
      <c r="F60" s="95"/>
      <c r="G60" s="22"/>
      <c r="H60" s="22"/>
      <c r="I60" s="14">
        <f>SUM(H61:H65)</f>
        <v>0</v>
      </c>
      <c r="J60" s="15"/>
      <c r="K60" s="30"/>
    </row>
    <row r="61" spans="3:11" s="29" customFormat="1" ht="28.5" customHeight="1">
      <c r="C61" s="87">
        <v>9.01</v>
      </c>
      <c r="D61" s="88" t="s">
        <v>164</v>
      </c>
      <c r="E61" s="98">
        <v>4.42</v>
      </c>
      <c r="F61" s="97" t="s">
        <v>25</v>
      </c>
      <c r="G61" s="26"/>
      <c r="H61" s="26">
        <f t="shared" ref="H61" si="15">ROUND(E61*G61, 2)</f>
        <v>0</v>
      </c>
      <c r="I61" s="32"/>
      <c r="J61" s="4"/>
    </row>
    <row r="62" spans="3:11" s="29" customFormat="1" ht="34.5" customHeight="1">
      <c r="C62" s="87">
        <f t="shared" ref="C62:C65" si="16">+C61+0.01</f>
        <v>9.02</v>
      </c>
      <c r="D62" s="88" t="s">
        <v>141</v>
      </c>
      <c r="E62" s="98">
        <v>1</v>
      </c>
      <c r="F62" s="97" t="s">
        <v>27</v>
      </c>
      <c r="G62" s="26"/>
      <c r="H62" s="26">
        <f t="shared" ref="H62:H65" si="17">ROUND(E62*G62, 2)</f>
        <v>0</v>
      </c>
      <c r="I62" s="32"/>
      <c r="J62" s="4"/>
    </row>
    <row r="63" spans="3:11" s="29" customFormat="1" ht="142.5" customHeight="1">
      <c r="C63" s="87">
        <f t="shared" si="16"/>
        <v>9.0299999999999994</v>
      </c>
      <c r="D63" s="88" t="s">
        <v>220</v>
      </c>
      <c r="E63" s="96">
        <v>16</v>
      </c>
      <c r="F63" s="96" t="s">
        <v>30</v>
      </c>
      <c r="G63" s="26"/>
      <c r="H63" s="26">
        <f t="shared" si="17"/>
        <v>0</v>
      </c>
      <c r="I63" s="35"/>
      <c r="J63" s="4"/>
    </row>
    <row r="64" spans="3:11" s="29" customFormat="1" ht="109.5" customHeight="1">
      <c r="C64" s="87">
        <f t="shared" si="16"/>
        <v>9.0399999999999991</v>
      </c>
      <c r="D64" s="88" t="s">
        <v>341</v>
      </c>
      <c r="E64" s="96">
        <f>4.9+11.7</f>
        <v>16.600000000000001</v>
      </c>
      <c r="F64" s="96" t="s">
        <v>30</v>
      </c>
      <c r="G64" s="26"/>
      <c r="H64" s="26">
        <f t="shared" si="17"/>
        <v>0</v>
      </c>
      <c r="I64" s="35"/>
      <c r="J64" s="4"/>
    </row>
    <row r="65" spans="1:11" s="29" customFormat="1" ht="57.75" customHeight="1">
      <c r="C65" s="87">
        <f t="shared" si="16"/>
        <v>9.0499999999999989</v>
      </c>
      <c r="D65" s="88" t="s">
        <v>166</v>
      </c>
      <c r="E65" s="98">
        <v>21.7</v>
      </c>
      <c r="F65" s="97" t="s">
        <v>25</v>
      </c>
      <c r="G65" s="26"/>
      <c r="H65" s="26">
        <f t="shared" si="17"/>
        <v>0</v>
      </c>
      <c r="I65" s="32"/>
      <c r="J65" s="4"/>
    </row>
    <row r="66" spans="1:11" s="31" customFormat="1" ht="24" customHeight="1">
      <c r="C66" s="83">
        <v>10</v>
      </c>
      <c r="D66" s="84" t="s">
        <v>72</v>
      </c>
      <c r="E66" s="99"/>
      <c r="F66" s="95"/>
      <c r="G66" s="22"/>
      <c r="H66" s="22"/>
      <c r="I66" s="14">
        <f>SUM(H67:H68)</f>
        <v>0</v>
      </c>
      <c r="J66" s="15"/>
      <c r="K66" s="30"/>
    </row>
    <row r="67" spans="1:11" s="29" customFormat="1" ht="109.5" customHeight="1">
      <c r="C67" s="87">
        <v>10.01</v>
      </c>
      <c r="D67" s="88" t="s">
        <v>132</v>
      </c>
      <c r="E67" s="100">
        <v>89.27</v>
      </c>
      <c r="F67" s="101" t="s">
        <v>25</v>
      </c>
      <c r="G67" s="17"/>
      <c r="H67" s="18">
        <f t="shared" ref="H67:H68" si="18">ROUND(+E67*G67, 2)</f>
        <v>0</v>
      </c>
      <c r="I67" s="36"/>
      <c r="J67" s="4"/>
      <c r="K67" s="28"/>
    </row>
    <row r="68" spans="1:11" s="29" customFormat="1" ht="106.5" customHeight="1">
      <c r="C68" s="87">
        <v>10.02</v>
      </c>
      <c r="D68" s="88" t="s">
        <v>133</v>
      </c>
      <c r="E68" s="100">
        <v>18.5</v>
      </c>
      <c r="F68" s="101" t="s">
        <v>25</v>
      </c>
      <c r="G68" s="17"/>
      <c r="H68" s="18">
        <f t="shared" si="18"/>
        <v>0</v>
      </c>
      <c r="I68" s="36"/>
      <c r="J68" s="4"/>
      <c r="K68" s="28"/>
    </row>
    <row r="69" spans="1:11" s="31" customFormat="1" ht="32.25" customHeight="1">
      <c r="C69" s="83">
        <v>11</v>
      </c>
      <c r="D69" s="84" t="s">
        <v>6</v>
      </c>
      <c r="E69" s="99"/>
      <c r="F69" s="95"/>
      <c r="G69" s="22"/>
      <c r="H69" s="22"/>
      <c r="I69" s="14">
        <f>SUM(H70:H74)</f>
        <v>0</v>
      </c>
      <c r="J69" s="15"/>
      <c r="K69" s="30"/>
    </row>
    <row r="70" spans="1:11" s="37" customFormat="1" ht="187.5" customHeight="1">
      <c r="A70" s="29"/>
      <c r="B70" s="29"/>
      <c r="C70" s="87">
        <f>+C69+0.01</f>
        <v>11.01</v>
      </c>
      <c r="D70" s="88" t="s">
        <v>134</v>
      </c>
      <c r="E70" s="100">
        <v>136.5</v>
      </c>
      <c r="F70" s="90" t="s">
        <v>25</v>
      </c>
      <c r="G70" s="17"/>
      <c r="H70" s="17">
        <f t="shared" ref="H70:H74" si="19">ROUND(G70*E70,2)</f>
        <v>0</v>
      </c>
      <c r="I70" s="36"/>
      <c r="J70" s="125"/>
      <c r="K70" s="29"/>
    </row>
    <row r="71" spans="1:11" s="37" customFormat="1" ht="180" customHeight="1">
      <c r="A71" s="29"/>
      <c r="B71" s="29"/>
      <c r="C71" s="87">
        <f t="shared" ref="C71:C74" si="20">+C70+0.01</f>
        <v>11.02</v>
      </c>
      <c r="D71" s="88" t="s">
        <v>135</v>
      </c>
      <c r="E71" s="100">
        <v>45.5</v>
      </c>
      <c r="F71" s="90" t="s">
        <v>25</v>
      </c>
      <c r="G71" s="17"/>
      <c r="H71" s="17">
        <f t="shared" si="19"/>
        <v>0</v>
      </c>
      <c r="I71" s="36"/>
      <c r="J71" s="126"/>
      <c r="K71" s="29"/>
    </row>
    <row r="72" spans="1:11" s="37" customFormat="1" ht="51" customHeight="1">
      <c r="A72" s="29"/>
      <c r="B72" s="29"/>
      <c r="C72" s="87">
        <f t="shared" si="20"/>
        <v>11.03</v>
      </c>
      <c r="D72" s="88" t="s">
        <v>140</v>
      </c>
      <c r="E72" s="89">
        <v>1.85</v>
      </c>
      <c r="F72" s="90" t="s">
        <v>25</v>
      </c>
      <c r="G72" s="17"/>
      <c r="H72" s="17">
        <f t="shared" si="19"/>
        <v>0</v>
      </c>
      <c r="I72" s="36"/>
      <c r="J72" s="38"/>
      <c r="K72" s="29"/>
    </row>
    <row r="73" spans="1:11" s="37" customFormat="1" ht="45" customHeight="1">
      <c r="A73" s="29"/>
      <c r="B73" s="29"/>
      <c r="C73" s="87">
        <f t="shared" si="20"/>
        <v>11.04</v>
      </c>
      <c r="D73" s="88" t="s">
        <v>33</v>
      </c>
      <c r="E73" s="89">
        <v>13.65</v>
      </c>
      <c r="F73" s="90" t="s">
        <v>25</v>
      </c>
      <c r="G73" s="17"/>
      <c r="H73" s="17">
        <f t="shared" si="19"/>
        <v>0</v>
      </c>
      <c r="I73" s="36"/>
      <c r="J73" s="38"/>
      <c r="K73" s="29"/>
    </row>
    <row r="74" spans="1:11" s="37" customFormat="1" ht="53.25" customHeight="1">
      <c r="A74" s="29"/>
      <c r="B74" s="29"/>
      <c r="C74" s="87">
        <f t="shared" si="20"/>
        <v>11.049999999999999</v>
      </c>
      <c r="D74" s="88" t="s">
        <v>222</v>
      </c>
      <c r="E74" s="89">
        <v>17.850000000000001</v>
      </c>
      <c r="F74" s="90" t="s">
        <v>25</v>
      </c>
      <c r="G74" s="17"/>
      <c r="H74" s="17">
        <f t="shared" si="19"/>
        <v>0</v>
      </c>
      <c r="I74" s="36"/>
      <c r="J74" s="38"/>
      <c r="K74" s="29"/>
    </row>
    <row r="75" spans="1:11" s="31" customFormat="1" ht="32.25" customHeight="1">
      <c r="C75" s="83">
        <v>12</v>
      </c>
      <c r="D75" s="84" t="s">
        <v>15</v>
      </c>
      <c r="E75" s="99"/>
      <c r="F75" s="95"/>
      <c r="G75" s="22"/>
      <c r="H75" s="22"/>
      <c r="I75" s="14">
        <f>SUM(H76:H77)</f>
        <v>0</v>
      </c>
      <c r="J75" s="15"/>
      <c r="K75" s="30"/>
    </row>
    <row r="76" spans="1:11" s="29" customFormat="1" ht="94.5" customHeight="1">
      <c r="C76" s="87">
        <f t="shared" ref="C76:C102" si="21">+C75+0.01</f>
        <v>12.01</v>
      </c>
      <c r="D76" s="88" t="s">
        <v>125</v>
      </c>
      <c r="E76" s="89">
        <f>+E70</f>
        <v>136.5</v>
      </c>
      <c r="F76" s="90" t="s">
        <v>25</v>
      </c>
      <c r="G76" s="17"/>
      <c r="H76" s="17">
        <f>ROUND(G76*E76,2)</f>
        <v>0</v>
      </c>
      <c r="I76" s="19"/>
      <c r="J76" s="4"/>
    </row>
    <row r="77" spans="1:11" s="29" customFormat="1" ht="89.25" customHeight="1">
      <c r="C77" s="87">
        <f t="shared" si="21"/>
        <v>12.02</v>
      </c>
      <c r="D77" s="88" t="s">
        <v>34</v>
      </c>
      <c r="E77" s="89">
        <f>+E71+E72+E74</f>
        <v>65.2</v>
      </c>
      <c r="F77" s="90" t="s">
        <v>25</v>
      </c>
      <c r="G77" s="17"/>
      <c r="H77" s="17">
        <f>ROUND(G77*E77,2)</f>
        <v>0</v>
      </c>
      <c r="I77" s="19"/>
      <c r="J77" s="4"/>
    </row>
    <row r="78" spans="1:11" s="31" customFormat="1" ht="27" customHeight="1">
      <c r="C78" s="83">
        <v>13</v>
      </c>
      <c r="D78" s="84" t="s">
        <v>7</v>
      </c>
      <c r="E78" s="99"/>
      <c r="F78" s="95"/>
      <c r="G78" s="22"/>
      <c r="H78" s="22"/>
      <c r="I78" s="14">
        <f>SUM(H79:H86)</f>
        <v>0</v>
      </c>
      <c r="J78" s="15"/>
      <c r="K78" s="30"/>
    </row>
    <row r="79" spans="1:11" s="29" customFormat="1" ht="41.45" customHeight="1">
      <c r="C79" s="87">
        <f>+C78+0.01</f>
        <v>13.01</v>
      </c>
      <c r="D79" s="102" t="s">
        <v>104</v>
      </c>
      <c r="E79" s="89">
        <v>183.21</v>
      </c>
      <c r="F79" s="90" t="s">
        <v>30</v>
      </c>
      <c r="G79" s="17"/>
      <c r="H79" s="17">
        <f t="shared" ref="H79:H86" si="22">ROUND(G79*E79,2)</f>
        <v>0</v>
      </c>
      <c r="I79" s="19"/>
      <c r="J79" s="4"/>
    </row>
    <row r="80" spans="1:11" s="29" customFormat="1" ht="38.25" customHeight="1">
      <c r="C80" s="87">
        <f>+C79+0.01</f>
        <v>13.02</v>
      </c>
      <c r="D80" s="88" t="s">
        <v>136</v>
      </c>
      <c r="E80" s="89">
        <f>5.45*5</f>
        <v>27.25</v>
      </c>
      <c r="F80" s="90" t="s">
        <v>25</v>
      </c>
      <c r="G80" s="17"/>
      <c r="H80" s="17">
        <f t="shared" si="22"/>
        <v>0</v>
      </c>
      <c r="I80" s="19"/>
      <c r="J80" s="4"/>
    </row>
    <row r="81" spans="3:12" s="29" customFormat="1" ht="82.5" customHeight="1">
      <c r="C81" s="87">
        <f t="shared" ref="C81:C86" si="23">+C80+0.01</f>
        <v>13.03</v>
      </c>
      <c r="D81" s="88" t="s">
        <v>137</v>
      </c>
      <c r="E81" s="89">
        <v>1</v>
      </c>
      <c r="F81" s="90" t="s">
        <v>27</v>
      </c>
      <c r="G81" s="17"/>
      <c r="H81" s="17">
        <f t="shared" si="22"/>
        <v>0</v>
      </c>
      <c r="I81" s="19"/>
      <c r="J81" s="4"/>
    </row>
    <row r="82" spans="3:12" s="29" customFormat="1" ht="58.5" customHeight="1">
      <c r="C82" s="87">
        <f t="shared" si="23"/>
        <v>13.04</v>
      </c>
      <c r="D82" s="88" t="s">
        <v>154</v>
      </c>
      <c r="E82" s="89">
        <v>413.1</v>
      </c>
      <c r="F82" s="90" t="s">
        <v>25</v>
      </c>
      <c r="G82" s="17"/>
      <c r="H82" s="17">
        <f t="shared" si="22"/>
        <v>0</v>
      </c>
      <c r="I82" s="19"/>
      <c r="J82" s="4"/>
    </row>
    <row r="83" spans="3:12" s="29" customFormat="1" ht="63.75" customHeight="1">
      <c r="C83" s="87">
        <f t="shared" si="23"/>
        <v>13.049999999999999</v>
      </c>
      <c r="D83" s="88" t="s">
        <v>153</v>
      </c>
      <c r="E83" s="89">
        <v>353</v>
      </c>
      <c r="F83" s="90" t="s">
        <v>25</v>
      </c>
      <c r="G83" s="17"/>
      <c r="H83" s="17">
        <f t="shared" si="22"/>
        <v>0</v>
      </c>
      <c r="I83" s="19"/>
      <c r="J83" s="4"/>
    </row>
    <row r="84" spans="3:12" s="29" customFormat="1" ht="62.25" customHeight="1">
      <c r="C84" s="87">
        <f t="shared" si="23"/>
        <v>13.059999999999999</v>
      </c>
      <c r="D84" s="88" t="s">
        <v>152</v>
      </c>
      <c r="E84" s="89">
        <v>212</v>
      </c>
      <c r="F84" s="90" t="s">
        <v>25</v>
      </c>
      <c r="G84" s="17"/>
      <c r="H84" s="17">
        <f t="shared" si="22"/>
        <v>0</v>
      </c>
      <c r="I84" s="19"/>
      <c r="J84" s="4"/>
    </row>
    <row r="85" spans="3:12" s="29" customFormat="1" ht="40.5" customHeight="1">
      <c r="C85" s="87">
        <f t="shared" si="23"/>
        <v>13.069999999999999</v>
      </c>
      <c r="D85" s="88" t="s">
        <v>155</v>
      </c>
      <c r="E85" s="89">
        <v>73.25</v>
      </c>
      <c r="F85" s="90" t="s">
        <v>25</v>
      </c>
      <c r="G85" s="17"/>
      <c r="H85" s="17">
        <f t="shared" si="22"/>
        <v>0</v>
      </c>
      <c r="I85" s="19"/>
      <c r="J85" s="4"/>
    </row>
    <row r="86" spans="3:12" s="29" customFormat="1" ht="49.5" customHeight="1">
      <c r="C86" s="87">
        <f t="shared" si="23"/>
        <v>13.079999999999998</v>
      </c>
      <c r="D86" s="88" t="s">
        <v>156</v>
      </c>
      <c r="E86" s="89">
        <v>138.75</v>
      </c>
      <c r="F86" s="90" t="s">
        <v>25</v>
      </c>
      <c r="G86" s="17"/>
      <c r="H86" s="17">
        <f t="shared" si="22"/>
        <v>0</v>
      </c>
      <c r="I86" s="19"/>
      <c r="J86" s="4"/>
    </row>
    <row r="87" spans="3:12" s="31" customFormat="1" ht="31.5" customHeight="1">
      <c r="C87" s="83">
        <v>14</v>
      </c>
      <c r="D87" s="84" t="s">
        <v>9</v>
      </c>
      <c r="E87" s="99"/>
      <c r="F87" s="95"/>
      <c r="G87" s="22"/>
      <c r="H87" s="22"/>
      <c r="I87" s="14">
        <f>SUM(H88:H100)</f>
        <v>0</v>
      </c>
      <c r="J87" s="39"/>
      <c r="K87" s="30"/>
    </row>
    <row r="88" spans="3:12" s="29" customFormat="1" ht="63.75" customHeight="1">
      <c r="C88" s="87">
        <f>+C87+0.01</f>
        <v>14.01</v>
      </c>
      <c r="D88" s="88" t="s">
        <v>146</v>
      </c>
      <c r="E88" s="100">
        <v>1</v>
      </c>
      <c r="F88" s="101" t="s">
        <v>27</v>
      </c>
      <c r="G88" s="17"/>
      <c r="H88" s="17">
        <f>ROUND(G88*E88,2)</f>
        <v>0</v>
      </c>
      <c r="I88" s="19"/>
      <c r="J88" s="4"/>
      <c r="K88" s="40"/>
      <c r="L88" s="41"/>
    </row>
    <row r="89" spans="3:12" s="29" customFormat="1" ht="68.25" customHeight="1">
      <c r="C89" s="87">
        <f t="shared" ref="C89:C94" si="24">+C88+0.01</f>
        <v>14.02</v>
      </c>
      <c r="D89" s="88" t="s">
        <v>142</v>
      </c>
      <c r="E89" s="100">
        <v>2</v>
      </c>
      <c r="F89" s="101" t="s">
        <v>27</v>
      </c>
      <c r="G89" s="17"/>
      <c r="H89" s="17">
        <f t="shared" ref="H89:H99" si="25">ROUND(G89*E89,2)</f>
        <v>0</v>
      </c>
      <c r="I89" s="19"/>
      <c r="J89" s="4"/>
      <c r="K89" s="40"/>
      <c r="L89" s="41"/>
    </row>
    <row r="90" spans="3:12" s="29" customFormat="1" ht="65.25" customHeight="1">
      <c r="C90" s="87">
        <f t="shared" si="24"/>
        <v>14.03</v>
      </c>
      <c r="D90" s="88" t="s">
        <v>223</v>
      </c>
      <c r="E90" s="100">
        <v>1</v>
      </c>
      <c r="F90" s="101" t="s">
        <v>27</v>
      </c>
      <c r="G90" s="17"/>
      <c r="H90" s="17">
        <f t="shared" si="25"/>
        <v>0</v>
      </c>
      <c r="I90" s="19"/>
      <c r="J90" s="4"/>
      <c r="K90" s="40"/>
      <c r="L90" s="41"/>
    </row>
    <row r="91" spans="3:12" s="29" customFormat="1" ht="63" customHeight="1">
      <c r="C91" s="87">
        <f t="shared" si="24"/>
        <v>14.04</v>
      </c>
      <c r="D91" s="88" t="s">
        <v>224</v>
      </c>
      <c r="E91" s="100">
        <v>1</v>
      </c>
      <c r="F91" s="101" t="s">
        <v>27</v>
      </c>
      <c r="G91" s="17"/>
      <c r="H91" s="17">
        <f t="shared" si="25"/>
        <v>0</v>
      </c>
      <c r="I91" s="19"/>
      <c r="J91" s="4"/>
      <c r="K91" s="40"/>
      <c r="L91" s="41"/>
    </row>
    <row r="92" spans="3:12" s="29" customFormat="1" ht="58.5" customHeight="1">
      <c r="C92" s="87">
        <f t="shared" si="24"/>
        <v>14.049999999999999</v>
      </c>
      <c r="D92" s="88" t="s">
        <v>148</v>
      </c>
      <c r="E92" s="100">
        <v>1</v>
      </c>
      <c r="F92" s="101" t="s">
        <v>27</v>
      </c>
      <c r="G92" s="17"/>
      <c r="H92" s="17">
        <f t="shared" si="25"/>
        <v>0</v>
      </c>
      <c r="I92" s="19"/>
      <c r="J92" s="4"/>
      <c r="L92" s="41"/>
    </row>
    <row r="93" spans="3:12" s="29" customFormat="1" ht="48" customHeight="1">
      <c r="C93" s="87">
        <f t="shared" si="24"/>
        <v>14.059999999999999</v>
      </c>
      <c r="D93" s="88" t="s">
        <v>143</v>
      </c>
      <c r="E93" s="100">
        <v>2</v>
      </c>
      <c r="F93" s="101" t="s">
        <v>27</v>
      </c>
      <c r="G93" s="17"/>
      <c r="H93" s="17">
        <f t="shared" si="25"/>
        <v>0</v>
      </c>
      <c r="I93" s="19"/>
      <c r="J93" s="4"/>
      <c r="L93" s="41"/>
    </row>
    <row r="94" spans="3:12" s="29" customFormat="1" ht="60.75" customHeight="1">
      <c r="C94" s="87">
        <f t="shared" si="24"/>
        <v>14.069999999999999</v>
      </c>
      <c r="D94" s="88" t="s">
        <v>144</v>
      </c>
      <c r="E94" s="100">
        <v>1</v>
      </c>
      <c r="F94" s="101" t="s">
        <v>27</v>
      </c>
      <c r="G94" s="17"/>
      <c r="H94" s="17">
        <f t="shared" si="25"/>
        <v>0</v>
      </c>
      <c r="I94" s="19"/>
      <c r="J94" s="4"/>
      <c r="K94" s="40"/>
      <c r="L94" s="41"/>
    </row>
    <row r="95" spans="3:12" s="29" customFormat="1" ht="65.25" customHeight="1">
      <c r="C95" s="87">
        <f t="shared" ref="C95:C97" si="26">+C94+0.01</f>
        <v>14.079999999999998</v>
      </c>
      <c r="D95" s="88" t="s">
        <v>145</v>
      </c>
      <c r="E95" s="100">
        <v>1</v>
      </c>
      <c r="F95" s="101" t="s">
        <v>27</v>
      </c>
      <c r="G95" s="17"/>
      <c r="H95" s="17">
        <f t="shared" si="25"/>
        <v>0</v>
      </c>
      <c r="I95" s="19"/>
      <c r="J95" s="4"/>
      <c r="K95" s="40"/>
      <c r="L95" s="41"/>
    </row>
    <row r="96" spans="3:12" s="29" customFormat="1" ht="63" customHeight="1">
      <c r="C96" s="87">
        <f t="shared" si="26"/>
        <v>14.089999999999998</v>
      </c>
      <c r="D96" s="88" t="s">
        <v>147</v>
      </c>
      <c r="E96" s="100">
        <v>1</v>
      </c>
      <c r="F96" s="101" t="s">
        <v>27</v>
      </c>
      <c r="G96" s="17"/>
      <c r="H96" s="17">
        <f t="shared" si="25"/>
        <v>0</v>
      </c>
      <c r="I96" s="19"/>
      <c r="J96" s="4"/>
      <c r="K96" s="40"/>
      <c r="L96" s="41"/>
    </row>
    <row r="97" spans="3:12" s="29" customFormat="1" ht="93" customHeight="1">
      <c r="C97" s="87">
        <f t="shared" si="26"/>
        <v>14.099999999999998</v>
      </c>
      <c r="D97" s="88" t="s">
        <v>283</v>
      </c>
      <c r="E97" s="100">
        <v>1</v>
      </c>
      <c r="F97" s="101" t="s">
        <v>27</v>
      </c>
      <c r="G97" s="17"/>
      <c r="H97" s="17">
        <f t="shared" si="25"/>
        <v>0</v>
      </c>
      <c r="I97" s="19"/>
      <c r="J97" s="4"/>
      <c r="L97" s="41"/>
    </row>
    <row r="98" spans="3:12" s="29" customFormat="1" ht="60" customHeight="1">
      <c r="C98" s="87">
        <f t="shared" ref="C98:C100" si="27">+C97+0.01</f>
        <v>14.109999999999998</v>
      </c>
      <c r="D98" s="88" t="s">
        <v>149</v>
      </c>
      <c r="E98" s="100">
        <v>3</v>
      </c>
      <c r="F98" s="101" t="s">
        <v>27</v>
      </c>
      <c r="G98" s="17"/>
      <c r="H98" s="17">
        <f t="shared" si="25"/>
        <v>0</v>
      </c>
      <c r="I98" s="19"/>
      <c r="J98" s="4"/>
      <c r="L98" s="41"/>
    </row>
    <row r="99" spans="3:12" s="29" customFormat="1" ht="103.5" customHeight="1">
      <c r="C99" s="87">
        <f t="shared" si="27"/>
        <v>14.119999999999997</v>
      </c>
      <c r="D99" s="88" t="s">
        <v>284</v>
      </c>
      <c r="E99" s="100">
        <v>1</v>
      </c>
      <c r="F99" s="101" t="s">
        <v>27</v>
      </c>
      <c r="G99" s="17"/>
      <c r="H99" s="17">
        <f t="shared" si="25"/>
        <v>0</v>
      </c>
      <c r="I99" s="19"/>
      <c r="J99" s="4"/>
      <c r="L99" s="41"/>
    </row>
    <row r="100" spans="3:12" s="29" customFormat="1" ht="60.75" customHeight="1">
      <c r="C100" s="87">
        <f t="shared" si="27"/>
        <v>14.129999999999997</v>
      </c>
      <c r="D100" s="88" t="s">
        <v>272</v>
      </c>
      <c r="E100" s="100">
        <v>2</v>
      </c>
      <c r="F100" s="101" t="s">
        <v>27</v>
      </c>
      <c r="G100" s="17"/>
      <c r="H100" s="17">
        <f t="shared" ref="H100" si="28">ROUND(G100*E100,2)</f>
        <v>0</v>
      </c>
      <c r="I100" s="19"/>
      <c r="J100" s="4"/>
      <c r="L100" s="41"/>
    </row>
    <row r="101" spans="3:12" s="31" customFormat="1" ht="37.5" customHeight="1">
      <c r="C101" s="83">
        <v>15</v>
      </c>
      <c r="D101" s="84" t="s">
        <v>10</v>
      </c>
      <c r="E101" s="94"/>
      <c r="F101" s="95"/>
      <c r="G101" s="22"/>
      <c r="H101" s="22"/>
      <c r="I101" s="14">
        <f>SUM(H102:H113)</f>
        <v>0</v>
      </c>
      <c r="J101" s="15"/>
      <c r="K101" s="30"/>
    </row>
    <row r="102" spans="3:12" s="29" customFormat="1" ht="97.5" customHeight="1">
      <c r="C102" s="87">
        <f t="shared" si="21"/>
        <v>15.01</v>
      </c>
      <c r="D102" s="88" t="s">
        <v>353</v>
      </c>
      <c r="E102" s="100">
        <v>1</v>
      </c>
      <c r="F102" s="101" t="s">
        <v>27</v>
      </c>
      <c r="G102" s="17"/>
      <c r="H102" s="17">
        <f>ROUND(G102*E102,2)</f>
        <v>0</v>
      </c>
      <c r="I102" s="42"/>
      <c r="J102" s="4"/>
    </row>
    <row r="103" spans="3:12" s="29" customFormat="1" ht="105.95" customHeight="1">
      <c r="C103" s="87">
        <f>+C102+0.01</f>
        <v>15.02</v>
      </c>
      <c r="D103" s="88" t="s">
        <v>354</v>
      </c>
      <c r="E103" s="100">
        <v>1</v>
      </c>
      <c r="F103" s="101" t="s">
        <v>27</v>
      </c>
      <c r="G103" s="17"/>
      <c r="H103" s="17">
        <f t="shared" ref="H103:H112" si="29">ROUND(G103*E103,2)</f>
        <v>0</v>
      </c>
      <c r="I103" s="42"/>
      <c r="J103" s="4"/>
    </row>
    <row r="104" spans="3:12" s="29" customFormat="1" ht="114.75" customHeight="1">
      <c r="C104" s="87">
        <f t="shared" ref="C104:C113" si="30">+C103+0.01</f>
        <v>15.03</v>
      </c>
      <c r="D104" s="88" t="s">
        <v>355</v>
      </c>
      <c r="E104" s="100">
        <v>1</v>
      </c>
      <c r="F104" s="101" t="s">
        <v>27</v>
      </c>
      <c r="G104" s="17"/>
      <c r="H104" s="17">
        <f t="shared" si="29"/>
        <v>0</v>
      </c>
      <c r="I104" s="42"/>
      <c r="J104" s="4"/>
    </row>
    <row r="105" spans="3:12" s="29" customFormat="1" ht="91.5" customHeight="1">
      <c r="C105" s="87">
        <f t="shared" si="30"/>
        <v>15.04</v>
      </c>
      <c r="D105" s="88" t="s">
        <v>356</v>
      </c>
      <c r="E105" s="100">
        <v>1</v>
      </c>
      <c r="F105" s="101" t="s">
        <v>27</v>
      </c>
      <c r="G105" s="17"/>
      <c r="H105" s="17">
        <f t="shared" si="29"/>
        <v>0</v>
      </c>
      <c r="I105" s="42"/>
      <c r="J105" s="4"/>
    </row>
    <row r="106" spans="3:12" s="29" customFormat="1" ht="95.45" customHeight="1">
      <c r="C106" s="87">
        <f t="shared" si="30"/>
        <v>15.049999999999999</v>
      </c>
      <c r="D106" s="88" t="s">
        <v>357</v>
      </c>
      <c r="E106" s="100">
        <v>9</v>
      </c>
      <c r="F106" s="101" t="s">
        <v>27</v>
      </c>
      <c r="G106" s="17"/>
      <c r="H106" s="17">
        <f t="shared" si="29"/>
        <v>0</v>
      </c>
      <c r="I106" s="42"/>
      <c r="J106" s="4"/>
    </row>
    <row r="107" spans="3:12" s="29" customFormat="1" ht="114.75" customHeight="1">
      <c r="C107" s="87">
        <f t="shared" si="30"/>
        <v>15.059999999999999</v>
      </c>
      <c r="D107" s="88" t="s">
        <v>358</v>
      </c>
      <c r="E107" s="100">
        <v>3</v>
      </c>
      <c r="F107" s="101" t="s">
        <v>27</v>
      </c>
      <c r="G107" s="17"/>
      <c r="H107" s="17">
        <f t="shared" si="29"/>
        <v>0</v>
      </c>
      <c r="I107" s="42"/>
      <c r="J107" s="4"/>
    </row>
    <row r="108" spans="3:12" s="29" customFormat="1" ht="111" customHeight="1">
      <c r="C108" s="87">
        <f t="shared" si="30"/>
        <v>15.069999999999999</v>
      </c>
      <c r="D108" s="88" t="s">
        <v>359</v>
      </c>
      <c r="E108" s="100">
        <v>4</v>
      </c>
      <c r="F108" s="101" t="s">
        <v>27</v>
      </c>
      <c r="G108" s="17"/>
      <c r="H108" s="17">
        <f t="shared" si="29"/>
        <v>0</v>
      </c>
      <c r="I108" s="42"/>
      <c r="J108" s="4"/>
    </row>
    <row r="109" spans="3:12" s="29" customFormat="1" ht="83.45" customHeight="1">
      <c r="C109" s="87">
        <f t="shared" si="30"/>
        <v>15.079999999999998</v>
      </c>
      <c r="D109" s="88" t="s">
        <v>360</v>
      </c>
      <c r="E109" s="100">
        <v>2</v>
      </c>
      <c r="F109" s="101" t="s">
        <v>27</v>
      </c>
      <c r="G109" s="17"/>
      <c r="H109" s="17">
        <f t="shared" si="29"/>
        <v>0</v>
      </c>
      <c r="I109" s="42"/>
      <c r="J109" s="4"/>
    </row>
    <row r="110" spans="3:12" s="29" customFormat="1" ht="84" customHeight="1">
      <c r="C110" s="87">
        <f t="shared" si="30"/>
        <v>15.089999999999998</v>
      </c>
      <c r="D110" s="88" t="s">
        <v>361</v>
      </c>
      <c r="E110" s="100">
        <v>2</v>
      </c>
      <c r="F110" s="101" t="s">
        <v>27</v>
      </c>
      <c r="G110" s="17"/>
      <c r="H110" s="17">
        <f t="shared" si="29"/>
        <v>0</v>
      </c>
      <c r="I110" s="42"/>
      <c r="J110" s="4"/>
    </row>
    <row r="111" spans="3:12" s="29" customFormat="1" ht="84.6" customHeight="1">
      <c r="C111" s="87">
        <f t="shared" si="30"/>
        <v>15.099999999999998</v>
      </c>
      <c r="D111" s="88" t="s">
        <v>362</v>
      </c>
      <c r="E111" s="100">
        <v>1</v>
      </c>
      <c r="F111" s="101" t="s">
        <v>27</v>
      </c>
      <c r="G111" s="17"/>
      <c r="H111" s="17">
        <f t="shared" si="29"/>
        <v>0</v>
      </c>
      <c r="I111" s="42"/>
      <c r="J111" s="4"/>
    </row>
    <row r="112" spans="3:12" s="29" customFormat="1" ht="83.1" customHeight="1">
      <c r="C112" s="87">
        <f t="shared" si="30"/>
        <v>15.109999999999998</v>
      </c>
      <c r="D112" s="88" t="s">
        <v>363</v>
      </c>
      <c r="E112" s="100">
        <v>1</v>
      </c>
      <c r="F112" s="101" t="s">
        <v>27</v>
      </c>
      <c r="G112" s="17"/>
      <c r="H112" s="17">
        <f t="shared" si="29"/>
        <v>0</v>
      </c>
      <c r="I112" s="42"/>
      <c r="J112" s="4"/>
    </row>
    <row r="113" spans="3:11" s="29" customFormat="1" ht="72" customHeight="1">
      <c r="C113" s="87">
        <f t="shared" si="30"/>
        <v>15.119999999999997</v>
      </c>
      <c r="D113" s="88" t="s">
        <v>364</v>
      </c>
      <c r="E113" s="100">
        <v>1</v>
      </c>
      <c r="F113" s="101" t="s">
        <v>27</v>
      </c>
      <c r="G113" s="17"/>
      <c r="H113" s="17">
        <f t="shared" ref="H113" si="31">ROUND(G113*E113,2)</f>
        <v>0</v>
      </c>
      <c r="I113" s="42"/>
      <c r="J113" s="4"/>
    </row>
    <row r="114" spans="3:11" s="31" customFormat="1" ht="28.5" customHeight="1">
      <c r="C114" s="83">
        <v>16</v>
      </c>
      <c r="D114" s="84" t="s">
        <v>8</v>
      </c>
      <c r="E114" s="94"/>
      <c r="F114" s="95"/>
      <c r="G114" s="22"/>
      <c r="H114" s="22"/>
      <c r="I114" s="14">
        <f>SUM(H115:H116)</f>
        <v>0</v>
      </c>
      <c r="J114" s="15"/>
      <c r="K114" s="30"/>
    </row>
    <row r="115" spans="3:11" s="29" customFormat="1" ht="51.6" customHeight="1">
      <c r="C115" s="87">
        <f>+C114+0.01</f>
        <v>16.010000000000002</v>
      </c>
      <c r="D115" s="103" t="s">
        <v>138</v>
      </c>
      <c r="E115" s="100">
        <v>0.66</v>
      </c>
      <c r="F115" s="101" t="s">
        <v>25</v>
      </c>
      <c r="G115" s="17"/>
      <c r="H115" s="17">
        <f>ROUND(G115*E115,2)</f>
        <v>0</v>
      </c>
      <c r="I115" s="19"/>
      <c r="J115" s="4"/>
    </row>
    <row r="116" spans="3:11" s="29" customFormat="1" ht="51.6" customHeight="1">
      <c r="C116" s="87">
        <f>+C115+0.01</f>
        <v>16.020000000000003</v>
      </c>
      <c r="D116" s="103" t="s">
        <v>159</v>
      </c>
      <c r="E116" s="100">
        <v>3.3</v>
      </c>
      <c r="F116" s="101" t="s">
        <v>25</v>
      </c>
      <c r="G116" s="17"/>
      <c r="H116" s="17">
        <f>ROUND(G116*E116,2)</f>
        <v>0</v>
      </c>
      <c r="I116" s="19"/>
      <c r="J116" s="4"/>
    </row>
    <row r="117" spans="3:11" s="15" customFormat="1" ht="27" customHeight="1">
      <c r="C117" s="83">
        <v>17</v>
      </c>
      <c r="D117" s="84" t="s">
        <v>32</v>
      </c>
      <c r="E117" s="94"/>
      <c r="F117" s="95"/>
      <c r="G117" s="43"/>
      <c r="H117" s="43"/>
      <c r="I117" s="14">
        <f>SUM(H118:H118)</f>
        <v>0</v>
      </c>
      <c r="K117" s="16"/>
    </row>
    <row r="118" spans="3:11" s="29" customFormat="1" ht="34.5" customHeight="1">
      <c r="C118" s="87">
        <f t="shared" ref="C118" si="32">+C117+0.01</f>
        <v>17.010000000000002</v>
      </c>
      <c r="D118" s="103" t="s">
        <v>139</v>
      </c>
      <c r="E118" s="100">
        <v>3</v>
      </c>
      <c r="F118" s="101" t="s">
        <v>27</v>
      </c>
      <c r="G118" s="17"/>
      <c r="H118" s="17">
        <f t="shared" ref="H118" si="33">ROUND(G118*E118,2)</f>
        <v>0</v>
      </c>
      <c r="I118" s="19"/>
      <c r="J118" s="4"/>
    </row>
    <row r="119" spans="3:11" s="15" customFormat="1" ht="27" customHeight="1">
      <c r="C119" s="83">
        <v>18</v>
      </c>
      <c r="D119" s="84" t="s">
        <v>11</v>
      </c>
      <c r="E119" s="94"/>
      <c r="F119" s="95"/>
      <c r="G119" s="43"/>
      <c r="H119" s="43"/>
      <c r="I119" s="14">
        <f>+H120+H130+H143+H152+H159</f>
        <v>0</v>
      </c>
      <c r="K119" s="16"/>
    </row>
    <row r="120" spans="3:11" s="49" customFormat="1" ht="27" customHeight="1">
      <c r="C120" s="104">
        <v>18.100000000000001</v>
      </c>
      <c r="D120" s="105" t="s">
        <v>37</v>
      </c>
      <c r="E120" s="106"/>
      <c r="F120" s="107"/>
      <c r="G120" s="44"/>
      <c r="H120" s="45">
        <f>SUM(H121:H129)</f>
        <v>0</v>
      </c>
      <c r="I120" s="46"/>
      <c r="J120" s="47"/>
      <c r="K120" s="48"/>
    </row>
    <row r="121" spans="3:11" ht="45.75" customHeight="1">
      <c r="C121" s="87" t="s">
        <v>225</v>
      </c>
      <c r="D121" s="88" t="s">
        <v>191</v>
      </c>
      <c r="E121" s="100">
        <v>15</v>
      </c>
      <c r="F121" s="101" t="s">
        <v>25</v>
      </c>
      <c r="G121" s="17"/>
      <c r="H121" s="17">
        <f t="shared" ref="H121:H129" si="34">+ROUND(E121*G121,2)</f>
        <v>0</v>
      </c>
      <c r="I121" s="50"/>
      <c r="K121" s="20"/>
    </row>
    <row r="122" spans="3:11" ht="47.25" customHeight="1">
      <c r="C122" s="87" t="s">
        <v>226</v>
      </c>
      <c r="D122" s="88" t="s">
        <v>192</v>
      </c>
      <c r="E122" s="100">
        <f>+E121</f>
        <v>15</v>
      </c>
      <c r="F122" s="101" t="s">
        <v>25</v>
      </c>
      <c r="G122" s="17"/>
      <c r="H122" s="17">
        <f t="shared" si="34"/>
        <v>0</v>
      </c>
      <c r="I122" s="50"/>
      <c r="K122" s="20"/>
    </row>
    <row r="123" spans="3:11" ht="41.25" customHeight="1">
      <c r="C123" s="87" t="s">
        <v>227</v>
      </c>
      <c r="D123" s="88" t="s">
        <v>193</v>
      </c>
      <c r="E123" s="100">
        <v>7</v>
      </c>
      <c r="F123" s="101" t="s">
        <v>27</v>
      </c>
      <c r="G123" s="17"/>
      <c r="H123" s="17">
        <f t="shared" si="34"/>
        <v>0</v>
      </c>
      <c r="I123" s="50"/>
      <c r="K123" s="20"/>
    </row>
    <row r="124" spans="3:11" ht="46.5" customHeight="1">
      <c r="C124" s="87" t="s">
        <v>228</v>
      </c>
      <c r="D124" s="88" t="s">
        <v>194</v>
      </c>
      <c r="E124" s="100">
        <v>6</v>
      </c>
      <c r="F124" s="101" t="s">
        <v>27</v>
      </c>
      <c r="G124" s="17"/>
      <c r="H124" s="17">
        <f t="shared" si="34"/>
        <v>0</v>
      </c>
      <c r="I124" s="50"/>
      <c r="K124" s="20"/>
    </row>
    <row r="125" spans="3:11" ht="45.75" customHeight="1">
      <c r="C125" s="87" t="s">
        <v>229</v>
      </c>
      <c r="D125" s="88" t="s">
        <v>195</v>
      </c>
      <c r="E125" s="100">
        <v>3</v>
      </c>
      <c r="F125" s="101" t="s">
        <v>27</v>
      </c>
      <c r="G125" s="17"/>
      <c r="H125" s="17">
        <f t="shared" si="34"/>
        <v>0</v>
      </c>
      <c r="I125" s="50"/>
      <c r="K125" s="20"/>
    </row>
    <row r="126" spans="3:11" ht="46.5" customHeight="1">
      <c r="C126" s="87" t="s">
        <v>230</v>
      </c>
      <c r="D126" s="88" t="s">
        <v>196</v>
      </c>
      <c r="E126" s="100">
        <v>2</v>
      </c>
      <c r="F126" s="101" t="s">
        <v>27</v>
      </c>
      <c r="G126" s="17"/>
      <c r="H126" s="17">
        <f t="shared" si="34"/>
        <v>0</v>
      </c>
      <c r="I126" s="50"/>
      <c r="K126" s="20"/>
    </row>
    <row r="127" spans="3:11" ht="44.25" customHeight="1">
      <c r="C127" s="87" t="s">
        <v>231</v>
      </c>
      <c r="D127" s="88" t="s">
        <v>197</v>
      </c>
      <c r="E127" s="100">
        <v>1</v>
      </c>
      <c r="F127" s="101" t="s">
        <v>27</v>
      </c>
      <c r="G127" s="17"/>
      <c r="H127" s="17">
        <f t="shared" si="34"/>
        <v>0</v>
      </c>
      <c r="I127" s="50"/>
      <c r="K127" s="20"/>
    </row>
    <row r="128" spans="3:11" ht="39.75" customHeight="1">
      <c r="C128" s="87" t="s">
        <v>232</v>
      </c>
      <c r="D128" s="88" t="s">
        <v>198</v>
      </c>
      <c r="E128" s="100">
        <v>2</v>
      </c>
      <c r="F128" s="101" t="s">
        <v>27</v>
      </c>
      <c r="G128" s="17"/>
      <c r="H128" s="17">
        <f t="shared" si="34"/>
        <v>0</v>
      </c>
      <c r="I128" s="50"/>
      <c r="K128" s="20"/>
    </row>
    <row r="129" spans="3:11" ht="48.75" customHeight="1">
      <c r="C129" s="87" t="s">
        <v>233</v>
      </c>
      <c r="D129" s="88" t="s">
        <v>199</v>
      </c>
      <c r="E129" s="100">
        <v>2</v>
      </c>
      <c r="F129" s="101" t="s">
        <v>27</v>
      </c>
      <c r="G129" s="17"/>
      <c r="H129" s="17">
        <f t="shared" si="34"/>
        <v>0</v>
      </c>
      <c r="I129" s="50"/>
      <c r="K129" s="20"/>
    </row>
    <row r="130" spans="3:11" s="49" customFormat="1" ht="27" customHeight="1">
      <c r="C130" s="104">
        <v>18.2</v>
      </c>
      <c r="D130" s="105" t="s">
        <v>38</v>
      </c>
      <c r="E130" s="106"/>
      <c r="F130" s="107"/>
      <c r="G130" s="44"/>
      <c r="H130" s="45">
        <f>SUM(H131:H142)</f>
        <v>0</v>
      </c>
      <c r="I130" s="46"/>
      <c r="J130" s="47"/>
      <c r="K130" s="48"/>
    </row>
    <row r="131" spans="3:11" ht="43.5" customHeight="1">
      <c r="C131" s="87" t="s">
        <v>234</v>
      </c>
      <c r="D131" s="88" t="s">
        <v>200</v>
      </c>
      <c r="E131" s="100">
        <f>24+21.3+20</f>
        <v>65.3</v>
      </c>
      <c r="F131" s="101" t="s">
        <v>30</v>
      </c>
      <c r="G131" s="17"/>
      <c r="H131" s="17">
        <f t="shared" ref="H131:H142" si="35">+ROUND(E131*G131,2)</f>
        <v>0</v>
      </c>
      <c r="I131" s="50"/>
      <c r="K131" s="20"/>
    </row>
    <row r="132" spans="3:11" ht="41.25" customHeight="1">
      <c r="C132" s="87" t="s">
        <v>235</v>
      </c>
      <c r="D132" s="88" t="s">
        <v>201</v>
      </c>
      <c r="E132" s="100">
        <v>6</v>
      </c>
      <c r="F132" s="101" t="s">
        <v>30</v>
      </c>
      <c r="G132" s="17"/>
      <c r="H132" s="17">
        <f t="shared" si="35"/>
        <v>0</v>
      </c>
      <c r="I132" s="50"/>
      <c r="K132" s="20"/>
    </row>
    <row r="133" spans="3:11" ht="50.25" customHeight="1">
      <c r="C133" s="87" t="s">
        <v>236</v>
      </c>
      <c r="D133" s="88" t="s">
        <v>39</v>
      </c>
      <c r="E133" s="100">
        <v>1</v>
      </c>
      <c r="F133" s="101" t="s">
        <v>27</v>
      </c>
      <c r="G133" s="17"/>
      <c r="H133" s="17">
        <f t="shared" si="35"/>
        <v>0</v>
      </c>
      <c r="I133" s="50"/>
      <c r="K133" s="20"/>
    </row>
    <row r="134" spans="3:11" ht="45" customHeight="1">
      <c r="C134" s="87" t="s">
        <v>237</v>
      </c>
      <c r="D134" s="88" t="s">
        <v>202</v>
      </c>
      <c r="E134" s="100">
        <f>3+1+2+1+7+3+2+1+2</f>
        <v>22</v>
      </c>
      <c r="F134" s="101" t="s">
        <v>27</v>
      </c>
      <c r="G134" s="17"/>
      <c r="H134" s="17">
        <f t="shared" si="35"/>
        <v>0</v>
      </c>
      <c r="I134" s="50"/>
      <c r="K134" s="20"/>
    </row>
    <row r="135" spans="3:11" ht="40.5" customHeight="1">
      <c r="C135" s="87" t="s">
        <v>238</v>
      </c>
      <c r="D135" s="88" t="s">
        <v>40</v>
      </c>
      <c r="E135" s="100">
        <v>1</v>
      </c>
      <c r="F135" s="101" t="s">
        <v>27</v>
      </c>
      <c r="G135" s="17"/>
      <c r="H135" s="17">
        <f t="shared" si="35"/>
        <v>0</v>
      </c>
      <c r="I135" s="50"/>
      <c r="K135" s="20"/>
    </row>
    <row r="136" spans="3:11" ht="36.75" customHeight="1">
      <c r="C136" s="87" t="s">
        <v>239</v>
      </c>
      <c r="D136" s="88" t="s">
        <v>203</v>
      </c>
      <c r="E136" s="100">
        <v>2</v>
      </c>
      <c r="F136" s="101" t="s">
        <v>27</v>
      </c>
      <c r="G136" s="17"/>
      <c r="H136" s="17">
        <f t="shared" si="35"/>
        <v>0</v>
      </c>
      <c r="I136" s="50"/>
      <c r="K136" s="20"/>
    </row>
    <row r="137" spans="3:11" ht="30" customHeight="1">
      <c r="C137" s="87" t="s">
        <v>240</v>
      </c>
      <c r="D137" s="88" t="s">
        <v>204</v>
      </c>
      <c r="E137" s="100">
        <v>1</v>
      </c>
      <c r="F137" s="101" t="s">
        <v>27</v>
      </c>
      <c r="G137" s="17"/>
      <c r="H137" s="17">
        <f t="shared" si="35"/>
        <v>0</v>
      </c>
      <c r="I137" s="50"/>
      <c r="K137" s="20"/>
    </row>
    <row r="138" spans="3:11" ht="42" customHeight="1">
      <c r="C138" s="87" t="s">
        <v>241</v>
      </c>
      <c r="D138" s="88" t="s">
        <v>53</v>
      </c>
      <c r="E138" s="100">
        <v>4</v>
      </c>
      <c r="F138" s="101" t="s">
        <v>27</v>
      </c>
      <c r="G138" s="17"/>
      <c r="H138" s="17">
        <f t="shared" si="35"/>
        <v>0</v>
      </c>
      <c r="I138" s="50"/>
      <c r="K138" s="20"/>
    </row>
    <row r="139" spans="3:11" ht="41.25" customHeight="1">
      <c r="C139" s="87" t="s">
        <v>242</v>
      </c>
      <c r="D139" s="88" t="s">
        <v>54</v>
      </c>
      <c r="E139" s="100">
        <v>1</v>
      </c>
      <c r="F139" s="101" t="s">
        <v>27</v>
      </c>
      <c r="G139" s="17"/>
      <c r="H139" s="17">
        <f t="shared" si="35"/>
        <v>0</v>
      </c>
      <c r="I139" s="50"/>
      <c r="K139" s="20"/>
    </row>
    <row r="140" spans="3:11" ht="38.25" customHeight="1">
      <c r="C140" s="87" t="s">
        <v>243</v>
      </c>
      <c r="D140" s="88" t="s">
        <v>55</v>
      </c>
      <c r="E140" s="100">
        <v>1</v>
      </c>
      <c r="F140" s="101" t="s">
        <v>27</v>
      </c>
      <c r="G140" s="17"/>
      <c r="H140" s="17">
        <f t="shared" si="35"/>
        <v>0</v>
      </c>
      <c r="I140" s="50"/>
      <c r="K140" s="20"/>
    </row>
    <row r="141" spans="3:11" ht="22.5" customHeight="1">
      <c r="C141" s="87" t="s">
        <v>244</v>
      </c>
      <c r="D141" s="88" t="s">
        <v>41</v>
      </c>
      <c r="E141" s="100">
        <v>1</v>
      </c>
      <c r="F141" s="101" t="s">
        <v>26</v>
      </c>
      <c r="G141" s="17"/>
      <c r="H141" s="17">
        <f>+ROUND(E141*G141,2)</f>
        <v>0</v>
      </c>
      <c r="I141" s="50"/>
      <c r="K141" s="20"/>
    </row>
    <row r="142" spans="3:11" ht="27.75" customHeight="1">
      <c r="C142" s="87" t="s">
        <v>245</v>
      </c>
      <c r="D142" s="88" t="s">
        <v>13</v>
      </c>
      <c r="E142" s="100">
        <f>+E131+E132</f>
        <v>71.3</v>
      </c>
      <c r="F142" s="101" t="s">
        <v>30</v>
      </c>
      <c r="G142" s="17"/>
      <c r="H142" s="17">
        <f t="shared" si="35"/>
        <v>0</v>
      </c>
      <c r="I142" s="50"/>
      <c r="K142" s="20"/>
    </row>
    <row r="143" spans="3:11" s="49" customFormat="1" ht="27" customHeight="1">
      <c r="C143" s="104">
        <v>18.3</v>
      </c>
      <c r="D143" s="105" t="s">
        <v>42</v>
      </c>
      <c r="E143" s="106"/>
      <c r="F143" s="107"/>
      <c r="G143" s="44"/>
      <c r="H143" s="45">
        <f>SUM(H144:H151)</f>
        <v>0</v>
      </c>
      <c r="I143" s="46"/>
      <c r="J143" s="47"/>
      <c r="K143" s="48"/>
    </row>
    <row r="144" spans="3:11" ht="46.5" customHeight="1">
      <c r="C144" s="87" t="s">
        <v>246</v>
      </c>
      <c r="D144" s="88" t="s">
        <v>205</v>
      </c>
      <c r="E144" s="100">
        <v>12</v>
      </c>
      <c r="F144" s="101" t="s">
        <v>30</v>
      </c>
      <c r="G144" s="17"/>
      <c r="H144" s="17">
        <f>+ROUND(E144*G144,2)</f>
        <v>0</v>
      </c>
      <c r="I144" s="50"/>
      <c r="K144" s="20"/>
    </row>
    <row r="145" spans="3:11" ht="46.5" customHeight="1">
      <c r="C145" s="87" t="s">
        <v>247</v>
      </c>
      <c r="D145" s="88" t="s">
        <v>206</v>
      </c>
      <c r="E145" s="100">
        <f>25+14.1</f>
        <v>39.1</v>
      </c>
      <c r="F145" s="101" t="s">
        <v>30</v>
      </c>
      <c r="G145" s="17"/>
      <c r="H145" s="17">
        <f t="shared" ref="H145:H151" si="36">+ROUND(E145*G145,2)</f>
        <v>0</v>
      </c>
      <c r="I145" s="50"/>
      <c r="K145" s="20"/>
    </row>
    <row r="146" spans="3:11" ht="44.25" customHeight="1">
      <c r="C146" s="87" t="s">
        <v>248</v>
      </c>
      <c r="D146" s="88" t="s">
        <v>207</v>
      </c>
      <c r="E146" s="100">
        <f>9.5+23.4</f>
        <v>32.9</v>
      </c>
      <c r="F146" s="101" t="s">
        <v>30</v>
      </c>
      <c r="G146" s="17"/>
      <c r="H146" s="17">
        <f t="shared" si="36"/>
        <v>0</v>
      </c>
      <c r="I146" s="50"/>
      <c r="K146" s="20"/>
    </row>
    <row r="147" spans="3:11" ht="48.75" customHeight="1">
      <c r="C147" s="87" t="s">
        <v>249</v>
      </c>
      <c r="D147" s="88" t="s">
        <v>43</v>
      </c>
      <c r="E147" s="100">
        <f>1+6</f>
        <v>7</v>
      </c>
      <c r="F147" s="101" t="s">
        <v>27</v>
      </c>
      <c r="G147" s="17"/>
      <c r="H147" s="17">
        <f t="shared" si="36"/>
        <v>0</v>
      </c>
      <c r="I147" s="50"/>
      <c r="K147" s="20"/>
    </row>
    <row r="148" spans="3:11" ht="54.75" customHeight="1">
      <c r="C148" s="87" t="s">
        <v>250</v>
      </c>
      <c r="D148" s="88" t="s">
        <v>44</v>
      </c>
      <c r="E148" s="100">
        <v>3</v>
      </c>
      <c r="F148" s="101" t="s">
        <v>27</v>
      </c>
      <c r="G148" s="17"/>
      <c r="H148" s="17">
        <f t="shared" si="36"/>
        <v>0</v>
      </c>
      <c r="I148" s="50"/>
      <c r="K148" s="20"/>
    </row>
    <row r="149" spans="3:11" ht="37.5" customHeight="1">
      <c r="C149" s="87" t="s">
        <v>251</v>
      </c>
      <c r="D149" s="88" t="s">
        <v>45</v>
      </c>
      <c r="E149" s="100">
        <v>4</v>
      </c>
      <c r="F149" s="101" t="s">
        <v>27</v>
      </c>
      <c r="G149" s="17"/>
      <c r="H149" s="17">
        <f t="shared" si="36"/>
        <v>0</v>
      </c>
      <c r="I149" s="50"/>
      <c r="K149" s="20"/>
    </row>
    <row r="150" spans="3:11" ht="30" customHeight="1">
      <c r="C150" s="87" t="s">
        <v>252</v>
      </c>
      <c r="D150" s="88" t="s">
        <v>208</v>
      </c>
      <c r="E150" s="100">
        <v>1</v>
      </c>
      <c r="F150" s="101" t="s">
        <v>26</v>
      </c>
      <c r="G150" s="17"/>
      <c r="H150" s="17">
        <f t="shared" si="36"/>
        <v>0</v>
      </c>
      <c r="I150" s="50"/>
      <c r="K150" s="20"/>
    </row>
    <row r="151" spans="3:11" ht="31.5" customHeight="1">
      <c r="C151" s="87" t="s">
        <v>253</v>
      </c>
      <c r="D151" s="88" t="s">
        <v>46</v>
      </c>
      <c r="E151" s="100">
        <f>+E145+E146</f>
        <v>72</v>
      </c>
      <c r="F151" s="101" t="s">
        <v>30</v>
      </c>
      <c r="G151" s="17"/>
      <c r="H151" s="17">
        <f t="shared" si="36"/>
        <v>0</v>
      </c>
      <c r="I151" s="50"/>
      <c r="K151" s="20"/>
    </row>
    <row r="152" spans="3:11" s="49" customFormat="1" ht="27" customHeight="1">
      <c r="C152" s="104">
        <v>18.399999999999999</v>
      </c>
      <c r="D152" s="105" t="s">
        <v>47</v>
      </c>
      <c r="E152" s="106"/>
      <c r="F152" s="107"/>
      <c r="G152" s="44"/>
      <c r="H152" s="45">
        <f>SUM(H153:H158)</f>
        <v>0</v>
      </c>
      <c r="I152" s="46"/>
      <c r="J152" s="47"/>
      <c r="K152" s="48"/>
    </row>
    <row r="153" spans="3:11" ht="44.25" customHeight="1">
      <c r="C153" s="87" t="s">
        <v>254</v>
      </c>
      <c r="D153" s="88" t="s">
        <v>48</v>
      </c>
      <c r="E153" s="100">
        <v>3</v>
      </c>
      <c r="F153" s="101" t="s">
        <v>27</v>
      </c>
      <c r="G153" s="17"/>
      <c r="H153" s="17">
        <f t="shared" ref="H153:H157" si="37">+ROUND(E153*G153,2)</f>
        <v>0</v>
      </c>
      <c r="I153" s="50"/>
      <c r="K153" s="20"/>
    </row>
    <row r="154" spans="3:11" ht="54" customHeight="1">
      <c r="C154" s="87" t="s">
        <v>255</v>
      </c>
      <c r="D154" s="88" t="s">
        <v>49</v>
      </c>
      <c r="E154" s="100">
        <v>12.95</v>
      </c>
      <c r="F154" s="101" t="s">
        <v>30</v>
      </c>
      <c r="G154" s="17"/>
      <c r="H154" s="17">
        <f t="shared" si="37"/>
        <v>0</v>
      </c>
      <c r="I154" s="50"/>
      <c r="K154" s="20"/>
    </row>
    <row r="155" spans="3:11" ht="48.75" customHeight="1">
      <c r="C155" s="87" t="s">
        <v>256</v>
      </c>
      <c r="D155" s="88" t="s">
        <v>50</v>
      </c>
      <c r="E155" s="100">
        <v>7.7</v>
      </c>
      <c r="F155" s="101" t="s">
        <v>30</v>
      </c>
      <c r="G155" s="17"/>
      <c r="H155" s="17">
        <f t="shared" si="37"/>
        <v>0</v>
      </c>
      <c r="I155" s="50"/>
      <c r="K155" s="20"/>
    </row>
    <row r="156" spans="3:11" ht="42" customHeight="1">
      <c r="C156" s="87" t="s">
        <v>257</v>
      </c>
      <c r="D156" s="88" t="s">
        <v>209</v>
      </c>
      <c r="E156" s="100">
        <v>2</v>
      </c>
      <c r="F156" s="101" t="s">
        <v>27</v>
      </c>
      <c r="G156" s="17"/>
      <c r="H156" s="17">
        <f t="shared" si="37"/>
        <v>0</v>
      </c>
      <c r="I156" s="50"/>
      <c r="K156" s="20"/>
    </row>
    <row r="157" spans="3:11" ht="45.75" customHeight="1">
      <c r="C157" s="87" t="s">
        <v>258</v>
      </c>
      <c r="D157" s="88" t="s">
        <v>51</v>
      </c>
      <c r="E157" s="100">
        <v>16.899999999999999</v>
      </c>
      <c r="F157" s="101" t="s">
        <v>30</v>
      </c>
      <c r="G157" s="17"/>
      <c r="H157" s="17">
        <f t="shared" si="37"/>
        <v>0</v>
      </c>
      <c r="I157" s="50"/>
      <c r="K157" s="20"/>
    </row>
    <row r="158" spans="3:11" ht="32.1" customHeight="1">
      <c r="C158" s="87" t="s">
        <v>259</v>
      </c>
      <c r="D158" s="88" t="s">
        <v>52</v>
      </c>
      <c r="E158" s="100">
        <f>+E154+E155</f>
        <v>20.65</v>
      </c>
      <c r="F158" s="101" t="s">
        <v>30</v>
      </c>
      <c r="G158" s="17"/>
      <c r="H158" s="17">
        <f>+ROUND(E158*G158,2)</f>
        <v>0</v>
      </c>
      <c r="I158" s="50"/>
      <c r="K158" s="20"/>
    </row>
    <row r="159" spans="3:11" s="49" customFormat="1" ht="27" customHeight="1">
      <c r="C159" s="104">
        <v>18.5</v>
      </c>
      <c r="D159" s="105" t="s">
        <v>56</v>
      </c>
      <c r="E159" s="106"/>
      <c r="F159" s="107"/>
      <c r="G159" s="44"/>
      <c r="H159" s="45">
        <f>SUM(H160:H170)</f>
        <v>0</v>
      </c>
      <c r="I159" s="46"/>
      <c r="J159" s="47"/>
      <c r="K159" s="48"/>
    </row>
    <row r="160" spans="3:11" ht="52.5" customHeight="1">
      <c r="C160" s="87" t="s">
        <v>260</v>
      </c>
      <c r="D160" s="88" t="s">
        <v>57</v>
      </c>
      <c r="E160" s="100">
        <v>1</v>
      </c>
      <c r="F160" s="101" t="s">
        <v>27</v>
      </c>
      <c r="G160" s="17"/>
      <c r="H160" s="17">
        <f>+ROUND(E160*G160,2)</f>
        <v>0</v>
      </c>
      <c r="I160" s="50"/>
      <c r="K160" s="20"/>
    </row>
    <row r="161" spans="3:12" ht="50.25" customHeight="1">
      <c r="C161" s="87" t="s">
        <v>261</v>
      </c>
      <c r="D161" s="88" t="s">
        <v>210</v>
      </c>
      <c r="E161" s="100">
        <v>3</v>
      </c>
      <c r="F161" s="101" t="s">
        <v>27</v>
      </c>
      <c r="G161" s="17"/>
      <c r="H161" s="17">
        <f t="shared" ref="H161:H224" si="38">+ROUND(E161*G161,2)</f>
        <v>0</v>
      </c>
      <c r="I161" s="50"/>
      <c r="K161" s="20"/>
    </row>
    <row r="162" spans="3:12" ht="97.5" customHeight="1">
      <c r="C162" s="87" t="s">
        <v>262</v>
      </c>
      <c r="D162" s="88" t="s">
        <v>340</v>
      </c>
      <c r="E162" s="100">
        <v>7</v>
      </c>
      <c r="F162" s="101" t="s">
        <v>27</v>
      </c>
      <c r="G162" s="17"/>
      <c r="H162" s="17">
        <f t="shared" si="38"/>
        <v>0</v>
      </c>
      <c r="I162" s="50"/>
      <c r="K162" s="20"/>
    </row>
    <row r="163" spans="3:12" ht="55.5" customHeight="1">
      <c r="C163" s="87" t="s">
        <v>263</v>
      </c>
      <c r="D163" s="88" t="s">
        <v>211</v>
      </c>
      <c r="E163" s="100">
        <v>1</v>
      </c>
      <c r="F163" s="101" t="s">
        <v>27</v>
      </c>
      <c r="G163" s="17"/>
      <c r="H163" s="17">
        <f t="shared" si="38"/>
        <v>0</v>
      </c>
      <c r="I163" s="50"/>
      <c r="K163" s="20"/>
    </row>
    <row r="164" spans="3:12" ht="60" customHeight="1">
      <c r="C164" s="87" t="s">
        <v>264</v>
      </c>
      <c r="D164" s="88" t="s">
        <v>212</v>
      </c>
      <c r="E164" s="100">
        <v>2</v>
      </c>
      <c r="F164" s="101" t="s">
        <v>27</v>
      </c>
      <c r="G164" s="17"/>
      <c r="H164" s="17">
        <f t="shared" si="38"/>
        <v>0</v>
      </c>
      <c r="I164" s="50"/>
      <c r="K164" s="20"/>
    </row>
    <row r="165" spans="3:12" ht="51.75" customHeight="1">
      <c r="C165" s="87" t="s">
        <v>265</v>
      </c>
      <c r="D165" s="88" t="s">
        <v>58</v>
      </c>
      <c r="E165" s="100">
        <v>3</v>
      </c>
      <c r="F165" s="101" t="s">
        <v>27</v>
      </c>
      <c r="G165" s="17"/>
      <c r="H165" s="17">
        <f t="shared" si="38"/>
        <v>0</v>
      </c>
      <c r="I165" s="50"/>
      <c r="K165" s="20"/>
    </row>
    <row r="166" spans="3:12" ht="39.950000000000003" customHeight="1">
      <c r="C166" s="87" t="s">
        <v>266</v>
      </c>
      <c r="D166" s="88" t="s">
        <v>21</v>
      </c>
      <c r="E166" s="100">
        <v>12</v>
      </c>
      <c r="F166" s="101" t="s">
        <v>27</v>
      </c>
      <c r="G166" s="17"/>
      <c r="H166" s="17">
        <f t="shared" si="38"/>
        <v>0</v>
      </c>
      <c r="I166" s="50"/>
      <c r="K166" s="20"/>
    </row>
    <row r="167" spans="3:12" ht="39.950000000000003" customHeight="1">
      <c r="C167" s="87" t="s">
        <v>267</v>
      </c>
      <c r="D167" s="88" t="s">
        <v>22</v>
      </c>
      <c r="E167" s="100">
        <v>12</v>
      </c>
      <c r="F167" s="101" t="s">
        <v>27</v>
      </c>
      <c r="G167" s="17"/>
      <c r="H167" s="17">
        <f t="shared" si="38"/>
        <v>0</v>
      </c>
      <c r="I167" s="50"/>
      <c r="K167" s="20"/>
    </row>
    <row r="168" spans="3:12" ht="39.950000000000003" customHeight="1">
      <c r="C168" s="87" t="s">
        <v>268</v>
      </c>
      <c r="D168" s="88" t="s">
        <v>23</v>
      </c>
      <c r="E168" s="100">
        <v>4</v>
      </c>
      <c r="F168" s="101" t="s">
        <v>27</v>
      </c>
      <c r="G168" s="17"/>
      <c r="H168" s="17">
        <f t="shared" si="38"/>
        <v>0</v>
      </c>
      <c r="I168" s="50"/>
      <c r="K168" s="20"/>
    </row>
    <row r="169" spans="3:12" ht="39.950000000000003" customHeight="1">
      <c r="C169" s="87" t="s">
        <v>269</v>
      </c>
      <c r="D169" s="88" t="s">
        <v>59</v>
      </c>
      <c r="E169" s="100">
        <v>1</v>
      </c>
      <c r="F169" s="101" t="s">
        <v>27</v>
      </c>
      <c r="G169" s="17"/>
      <c r="H169" s="17">
        <f t="shared" si="38"/>
        <v>0</v>
      </c>
      <c r="I169" s="50"/>
      <c r="K169" s="20"/>
    </row>
    <row r="170" spans="3:12" ht="44.25" customHeight="1">
      <c r="C170" s="87" t="s">
        <v>270</v>
      </c>
      <c r="D170" s="88" t="s">
        <v>60</v>
      </c>
      <c r="E170" s="100">
        <v>1</v>
      </c>
      <c r="F170" s="101" t="s">
        <v>27</v>
      </c>
      <c r="G170" s="17"/>
      <c r="H170" s="17">
        <f t="shared" si="38"/>
        <v>0</v>
      </c>
      <c r="I170" s="50"/>
      <c r="K170" s="20"/>
    </row>
    <row r="171" spans="3:12" s="31" customFormat="1" ht="41.25" customHeight="1">
      <c r="C171" s="83">
        <v>19</v>
      </c>
      <c r="D171" s="84" t="s">
        <v>28</v>
      </c>
      <c r="E171" s="106"/>
      <c r="F171" s="107"/>
      <c r="G171" s="44"/>
      <c r="H171" s="45"/>
      <c r="I171" s="51">
        <f>SUM(H172:H226)</f>
        <v>0</v>
      </c>
      <c r="J171" s="15"/>
      <c r="K171" s="52"/>
      <c r="L171" s="52"/>
    </row>
    <row r="172" spans="3:12" s="54" customFormat="1" ht="54.75" customHeight="1">
      <c r="C172" s="87">
        <f t="shared" ref="C172:C226" si="39">+C171+0.01</f>
        <v>19.010000000000002</v>
      </c>
      <c r="D172" s="88" t="s">
        <v>285</v>
      </c>
      <c r="E172" s="100">
        <v>1</v>
      </c>
      <c r="F172" s="101" t="s">
        <v>26</v>
      </c>
      <c r="G172" s="17"/>
      <c r="H172" s="17">
        <f t="shared" si="38"/>
        <v>0</v>
      </c>
      <c r="I172" s="53"/>
      <c r="J172" s="49"/>
    </row>
    <row r="173" spans="3:12" s="29" customFormat="1" ht="49.5" customHeight="1">
      <c r="C173" s="87">
        <f t="shared" si="39"/>
        <v>19.020000000000003</v>
      </c>
      <c r="D173" s="88" t="s">
        <v>286</v>
      </c>
      <c r="E173" s="100">
        <v>1</v>
      </c>
      <c r="F173" s="101" t="s">
        <v>26</v>
      </c>
      <c r="G173" s="17"/>
      <c r="H173" s="17">
        <f t="shared" si="38"/>
        <v>0</v>
      </c>
      <c r="I173" s="53"/>
      <c r="J173" s="4"/>
    </row>
    <row r="174" spans="3:12" s="29" customFormat="1" ht="65.25" customHeight="1">
      <c r="C174" s="87">
        <f t="shared" si="39"/>
        <v>19.030000000000005</v>
      </c>
      <c r="D174" s="88" t="s">
        <v>287</v>
      </c>
      <c r="E174" s="100">
        <v>182</v>
      </c>
      <c r="F174" s="101" t="s">
        <v>30</v>
      </c>
      <c r="G174" s="17"/>
      <c r="H174" s="17">
        <f t="shared" si="38"/>
        <v>0</v>
      </c>
      <c r="I174" s="53"/>
      <c r="J174" s="4"/>
    </row>
    <row r="175" spans="3:12" s="29" customFormat="1" ht="70.5" customHeight="1">
      <c r="C175" s="87">
        <f t="shared" si="39"/>
        <v>19.040000000000006</v>
      </c>
      <c r="D175" s="88" t="s">
        <v>288</v>
      </c>
      <c r="E175" s="100">
        <v>1</v>
      </c>
      <c r="F175" s="101" t="s">
        <v>26</v>
      </c>
      <c r="G175" s="17"/>
      <c r="H175" s="17">
        <f t="shared" si="38"/>
        <v>0</v>
      </c>
      <c r="I175" s="53"/>
      <c r="J175" s="4"/>
    </row>
    <row r="176" spans="3:12" s="29" customFormat="1" ht="81.75" customHeight="1">
      <c r="C176" s="87">
        <f t="shared" si="39"/>
        <v>19.050000000000008</v>
      </c>
      <c r="D176" s="88" t="s">
        <v>289</v>
      </c>
      <c r="E176" s="100">
        <v>182</v>
      </c>
      <c r="F176" s="101" t="s">
        <v>30</v>
      </c>
      <c r="G176" s="17"/>
      <c r="H176" s="17">
        <f>+ROUND(E176*G176,2)</f>
        <v>0</v>
      </c>
      <c r="I176" s="53"/>
      <c r="J176" s="4"/>
    </row>
    <row r="177" spans="3:10" s="29" customFormat="1" ht="102.75" customHeight="1">
      <c r="C177" s="87">
        <f t="shared" si="39"/>
        <v>19.060000000000009</v>
      </c>
      <c r="D177" s="88" t="s">
        <v>290</v>
      </c>
      <c r="E177" s="100">
        <v>1</v>
      </c>
      <c r="F177" s="101" t="s">
        <v>26</v>
      </c>
      <c r="G177" s="17"/>
      <c r="H177" s="17">
        <f t="shared" si="38"/>
        <v>0</v>
      </c>
      <c r="I177" s="53"/>
      <c r="J177" s="4"/>
    </row>
    <row r="178" spans="3:10" s="29" customFormat="1" ht="74.25" customHeight="1">
      <c r="C178" s="87">
        <f t="shared" si="39"/>
        <v>19.070000000000011</v>
      </c>
      <c r="D178" s="88" t="s">
        <v>291</v>
      </c>
      <c r="E178" s="100">
        <v>1</v>
      </c>
      <c r="F178" s="101" t="s">
        <v>26</v>
      </c>
      <c r="G178" s="17"/>
      <c r="H178" s="17">
        <f t="shared" si="38"/>
        <v>0</v>
      </c>
      <c r="I178" s="53"/>
      <c r="J178" s="4"/>
    </row>
    <row r="179" spans="3:10" s="29" customFormat="1" ht="84" customHeight="1">
      <c r="C179" s="87">
        <f t="shared" si="39"/>
        <v>19.080000000000013</v>
      </c>
      <c r="D179" s="88" t="s">
        <v>292</v>
      </c>
      <c r="E179" s="100">
        <v>4</v>
      </c>
      <c r="F179" s="101" t="s">
        <v>30</v>
      </c>
      <c r="G179" s="17"/>
      <c r="H179" s="17">
        <f t="shared" si="38"/>
        <v>0</v>
      </c>
      <c r="I179" s="53"/>
      <c r="J179" s="4"/>
    </row>
    <row r="180" spans="3:10" s="29" customFormat="1" ht="48" customHeight="1">
      <c r="C180" s="87">
        <f t="shared" si="39"/>
        <v>19.090000000000014</v>
      </c>
      <c r="D180" s="88" t="s">
        <v>293</v>
      </c>
      <c r="E180" s="100">
        <v>1</v>
      </c>
      <c r="F180" s="101" t="s">
        <v>26</v>
      </c>
      <c r="G180" s="17"/>
      <c r="H180" s="17">
        <f t="shared" si="38"/>
        <v>0</v>
      </c>
      <c r="I180" s="53"/>
      <c r="J180" s="4"/>
    </row>
    <row r="181" spans="3:10" s="29" customFormat="1" ht="65.25" customHeight="1">
      <c r="C181" s="87">
        <f t="shared" si="39"/>
        <v>19.100000000000016</v>
      </c>
      <c r="D181" s="88" t="s">
        <v>294</v>
      </c>
      <c r="E181" s="100">
        <v>1</v>
      </c>
      <c r="F181" s="101" t="s">
        <v>27</v>
      </c>
      <c r="G181" s="17"/>
      <c r="H181" s="17">
        <f t="shared" si="38"/>
        <v>0</v>
      </c>
      <c r="I181" s="53"/>
      <c r="J181" s="4"/>
    </row>
    <row r="182" spans="3:10" s="29" customFormat="1" ht="84.75" customHeight="1">
      <c r="C182" s="87">
        <f t="shared" si="39"/>
        <v>19.110000000000017</v>
      </c>
      <c r="D182" s="88" t="s">
        <v>295</v>
      </c>
      <c r="E182" s="100">
        <v>4</v>
      </c>
      <c r="F182" s="101" t="s">
        <v>30</v>
      </c>
      <c r="G182" s="17"/>
      <c r="H182" s="17">
        <f t="shared" si="38"/>
        <v>0</v>
      </c>
      <c r="I182" s="53"/>
      <c r="J182" s="4"/>
    </row>
    <row r="183" spans="3:10" s="29" customFormat="1" ht="155.25" customHeight="1">
      <c r="C183" s="87">
        <f t="shared" si="39"/>
        <v>19.120000000000019</v>
      </c>
      <c r="D183" s="88" t="s">
        <v>296</v>
      </c>
      <c r="E183" s="100">
        <v>4</v>
      </c>
      <c r="F183" s="101" t="s">
        <v>27</v>
      </c>
      <c r="G183" s="17"/>
      <c r="H183" s="17">
        <f t="shared" si="38"/>
        <v>0</v>
      </c>
      <c r="I183" s="53"/>
      <c r="J183" s="4"/>
    </row>
    <row r="184" spans="3:10" s="29" customFormat="1" ht="67.5" customHeight="1">
      <c r="C184" s="87">
        <f t="shared" si="39"/>
        <v>19.13000000000002</v>
      </c>
      <c r="D184" s="88" t="s">
        <v>297</v>
      </c>
      <c r="E184" s="100">
        <v>23</v>
      </c>
      <c r="F184" s="101" t="s">
        <v>30</v>
      </c>
      <c r="G184" s="17"/>
      <c r="H184" s="17">
        <f t="shared" si="38"/>
        <v>0</v>
      </c>
      <c r="I184" s="53"/>
      <c r="J184" s="4"/>
    </row>
    <row r="185" spans="3:10" s="29" customFormat="1" ht="64.5" customHeight="1">
      <c r="C185" s="87">
        <f t="shared" si="39"/>
        <v>19.140000000000022</v>
      </c>
      <c r="D185" s="88" t="s">
        <v>298</v>
      </c>
      <c r="E185" s="100">
        <v>22</v>
      </c>
      <c r="F185" s="101" t="s">
        <v>30</v>
      </c>
      <c r="G185" s="17"/>
      <c r="H185" s="17">
        <f t="shared" si="38"/>
        <v>0</v>
      </c>
      <c r="I185" s="53"/>
      <c r="J185" s="4"/>
    </row>
    <row r="186" spans="3:10" s="29" customFormat="1" ht="75.75" customHeight="1">
      <c r="C186" s="87">
        <f t="shared" si="39"/>
        <v>19.150000000000023</v>
      </c>
      <c r="D186" s="88" t="s">
        <v>299</v>
      </c>
      <c r="E186" s="100">
        <v>22</v>
      </c>
      <c r="F186" s="101" t="s">
        <v>30</v>
      </c>
      <c r="G186" s="17"/>
      <c r="H186" s="17">
        <f t="shared" si="38"/>
        <v>0</v>
      </c>
      <c r="I186" s="53"/>
      <c r="J186" s="4"/>
    </row>
    <row r="187" spans="3:10" s="29" customFormat="1" ht="54" customHeight="1">
      <c r="C187" s="87">
        <f t="shared" si="39"/>
        <v>19.160000000000025</v>
      </c>
      <c r="D187" s="88" t="s">
        <v>300</v>
      </c>
      <c r="E187" s="100">
        <v>23</v>
      </c>
      <c r="F187" s="101" t="s">
        <v>30</v>
      </c>
      <c r="G187" s="17"/>
      <c r="H187" s="17">
        <f t="shared" si="38"/>
        <v>0</v>
      </c>
      <c r="I187" s="53"/>
      <c r="J187" s="4"/>
    </row>
    <row r="188" spans="3:10" s="29" customFormat="1" ht="85.5" customHeight="1">
      <c r="C188" s="87">
        <f t="shared" si="39"/>
        <v>19.170000000000027</v>
      </c>
      <c r="D188" s="88" t="s">
        <v>301</v>
      </c>
      <c r="E188" s="100">
        <v>82</v>
      </c>
      <c r="F188" s="101" t="s">
        <v>27</v>
      </c>
      <c r="G188" s="17"/>
      <c r="H188" s="17">
        <f t="shared" si="38"/>
        <v>0</v>
      </c>
      <c r="I188" s="53"/>
      <c r="J188" s="4"/>
    </row>
    <row r="189" spans="3:10" s="29" customFormat="1" ht="76.5" customHeight="1">
      <c r="C189" s="87">
        <f t="shared" si="39"/>
        <v>19.180000000000028</v>
      </c>
      <c r="D189" s="88" t="s">
        <v>302</v>
      </c>
      <c r="E189" s="100">
        <v>3</v>
      </c>
      <c r="F189" s="101" t="s">
        <v>27</v>
      </c>
      <c r="G189" s="17"/>
      <c r="H189" s="17">
        <f t="shared" si="38"/>
        <v>0</v>
      </c>
      <c r="I189" s="53"/>
      <c r="J189" s="4"/>
    </row>
    <row r="190" spans="3:10" s="29" customFormat="1" ht="91.5" customHeight="1">
      <c r="C190" s="87">
        <f t="shared" si="39"/>
        <v>19.19000000000003</v>
      </c>
      <c r="D190" s="88" t="s">
        <v>303</v>
      </c>
      <c r="E190" s="100">
        <v>6</v>
      </c>
      <c r="F190" s="101" t="s">
        <v>27</v>
      </c>
      <c r="G190" s="17"/>
      <c r="H190" s="17">
        <f t="shared" si="38"/>
        <v>0</v>
      </c>
      <c r="I190" s="53"/>
      <c r="J190" s="4"/>
    </row>
    <row r="191" spans="3:10" s="29" customFormat="1" ht="94.5" customHeight="1">
      <c r="C191" s="87">
        <f t="shared" si="39"/>
        <v>19.200000000000031</v>
      </c>
      <c r="D191" s="88" t="s">
        <v>304</v>
      </c>
      <c r="E191" s="100">
        <v>22</v>
      </c>
      <c r="F191" s="101" t="s">
        <v>27</v>
      </c>
      <c r="G191" s="17"/>
      <c r="H191" s="17">
        <f t="shared" si="38"/>
        <v>0</v>
      </c>
      <c r="I191" s="53"/>
      <c r="J191" s="4"/>
    </row>
    <row r="192" spans="3:10" s="29" customFormat="1" ht="96.75" customHeight="1">
      <c r="C192" s="87">
        <f t="shared" si="39"/>
        <v>19.210000000000033</v>
      </c>
      <c r="D192" s="88" t="s">
        <v>305</v>
      </c>
      <c r="E192" s="100">
        <v>5</v>
      </c>
      <c r="F192" s="101" t="s">
        <v>27</v>
      </c>
      <c r="G192" s="17"/>
      <c r="H192" s="17">
        <f t="shared" si="38"/>
        <v>0</v>
      </c>
      <c r="I192" s="53"/>
      <c r="J192" s="4"/>
    </row>
    <row r="193" spans="3:10" s="29" customFormat="1" ht="102" customHeight="1">
      <c r="C193" s="87">
        <f t="shared" si="39"/>
        <v>19.220000000000034</v>
      </c>
      <c r="D193" s="88" t="s">
        <v>306</v>
      </c>
      <c r="E193" s="100">
        <v>3</v>
      </c>
      <c r="F193" s="101" t="s">
        <v>27</v>
      </c>
      <c r="G193" s="17"/>
      <c r="H193" s="17">
        <f t="shared" si="38"/>
        <v>0</v>
      </c>
      <c r="I193" s="53"/>
      <c r="J193" s="4"/>
    </row>
    <row r="194" spans="3:10" s="29" customFormat="1" ht="54.75" customHeight="1">
      <c r="C194" s="87">
        <f t="shared" si="39"/>
        <v>19.230000000000036</v>
      </c>
      <c r="D194" s="88" t="s">
        <v>307</v>
      </c>
      <c r="E194" s="100">
        <v>5</v>
      </c>
      <c r="F194" s="101" t="s">
        <v>27</v>
      </c>
      <c r="G194" s="17"/>
      <c r="H194" s="17">
        <f t="shared" si="38"/>
        <v>0</v>
      </c>
      <c r="I194" s="53"/>
      <c r="J194" s="4"/>
    </row>
    <row r="195" spans="3:10" s="29" customFormat="1" ht="69.75" customHeight="1">
      <c r="C195" s="87">
        <f t="shared" si="39"/>
        <v>19.240000000000038</v>
      </c>
      <c r="D195" s="88" t="s">
        <v>308</v>
      </c>
      <c r="E195" s="100">
        <v>14</v>
      </c>
      <c r="F195" s="101" t="s">
        <v>27</v>
      </c>
      <c r="G195" s="17"/>
      <c r="H195" s="17">
        <f t="shared" si="38"/>
        <v>0</v>
      </c>
      <c r="I195" s="53"/>
      <c r="J195" s="4"/>
    </row>
    <row r="196" spans="3:10" s="29" customFormat="1" ht="75" customHeight="1">
      <c r="C196" s="87">
        <f t="shared" si="39"/>
        <v>19.250000000000039</v>
      </c>
      <c r="D196" s="88" t="s">
        <v>309</v>
      </c>
      <c r="E196" s="100">
        <v>7</v>
      </c>
      <c r="F196" s="101" t="s">
        <v>27</v>
      </c>
      <c r="G196" s="17"/>
      <c r="H196" s="17">
        <f t="shared" si="38"/>
        <v>0</v>
      </c>
      <c r="I196" s="53"/>
      <c r="J196" s="4"/>
    </row>
    <row r="197" spans="3:10" s="29" customFormat="1" ht="75.75" customHeight="1">
      <c r="C197" s="87">
        <f t="shared" si="39"/>
        <v>19.260000000000041</v>
      </c>
      <c r="D197" s="88" t="s">
        <v>310</v>
      </c>
      <c r="E197" s="100">
        <v>12</v>
      </c>
      <c r="F197" s="101" t="s">
        <v>27</v>
      </c>
      <c r="G197" s="17"/>
      <c r="H197" s="17">
        <f t="shared" si="38"/>
        <v>0</v>
      </c>
      <c r="I197" s="53"/>
      <c r="J197" s="4"/>
    </row>
    <row r="198" spans="3:10" s="29" customFormat="1" ht="62.25" customHeight="1">
      <c r="C198" s="87">
        <f t="shared" si="39"/>
        <v>19.270000000000042</v>
      </c>
      <c r="D198" s="88" t="s">
        <v>311</v>
      </c>
      <c r="E198" s="100">
        <v>2</v>
      </c>
      <c r="F198" s="101" t="s">
        <v>27</v>
      </c>
      <c r="G198" s="17"/>
      <c r="H198" s="17">
        <f t="shared" si="38"/>
        <v>0</v>
      </c>
      <c r="I198" s="53"/>
      <c r="J198" s="4"/>
    </row>
    <row r="199" spans="3:10" s="29" customFormat="1" ht="45" customHeight="1">
      <c r="C199" s="87">
        <f t="shared" si="39"/>
        <v>19.280000000000044</v>
      </c>
      <c r="D199" s="88" t="s">
        <v>312</v>
      </c>
      <c r="E199" s="100">
        <v>22</v>
      </c>
      <c r="F199" s="101" t="s">
        <v>27</v>
      </c>
      <c r="G199" s="17"/>
      <c r="H199" s="17">
        <f t="shared" si="38"/>
        <v>0</v>
      </c>
      <c r="I199" s="53"/>
      <c r="J199" s="4"/>
    </row>
    <row r="200" spans="3:10" s="29" customFormat="1" ht="48" customHeight="1">
      <c r="C200" s="87">
        <f t="shared" si="39"/>
        <v>19.290000000000045</v>
      </c>
      <c r="D200" s="88" t="s">
        <v>313</v>
      </c>
      <c r="E200" s="100">
        <v>2</v>
      </c>
      <c r="F200" s="101" t="s">
        <v>27</v>
      </c>
      <c r="G200" s="17"/>
      <c r="H200" s="17">
        <f t="shared" si="38"/>
        <v>0</v>
      </c>
      <c r="I200" s="53"/>
      <c r="J200" s="4"/>
    </row>
    <row r="201" spans="3:10" s="29" customFormat="1" ht="64.5" customHeight="1">
      <c r="C201" s="87">
        <f t="shared" si="39"/>
        <v>19.300000000000047</v>
      </c>
      <c r="D201" s="88" t="s">
        <v>314</v>
      </c>
      <c r="E201" s="100">
        <v>5</v>
      </c>
      <c r="F201" s="101" t="s">
        <v>27</v>
      </c>
      <c r="G201" s="17"/>
      <c r="H201" s="17">
        <f t="shared" si="38"/>
        <v>0</v>
      </c>
      <c r="I201" s="53"/>
      <c r="J201" s="4"/>
    </row>
    <row r="202" spans="3:10" s="29" customFormat="1" ht="66.75" customHeight="1">
      <c r="C202" s="87">
        <f t="shared" si="39"/>
        <v>19.310000000000048</v>
      </c>
      <c r="D202" s="88" t="s">
        <v>315</v>
      </c>
      <c r="E202" s="100">
        <v>30</v>
      </c>
      <c r="F202" s="101" t="s">
        <v>27</v>
      </c>
      <c r="G202" s="17"/>
      <c r="H202" s="17">
        <f t="shared" si="38"/>
        <v>0</v>
      </c>
      <c r="I202" s="53"/>
      <c r="J202" s="4"/>
    </row>
    <row r="203" spans="3:10" s="29" customFormat="1" ht="60" customHeight="1">
      <c r="C203" s="87">
        <f t="shared" si="39"/>
        <v>19.32000000000005</v>
      </c>
      <c r="D203" s="88" t="s">
        <v>316</v>
      </c>
      <c r="E203" s="100">
        <v>6</v>
      </c>
      <c r="F203" s="101" t="s">
        <v>27</v>
      </c>
      <c r="G203" s="17"/>
      <c r="H203" s="17">
        <f t="shared" si="38"/>
        <v>0</v>
      </c>
      <c r="I203" s="53"/>
      <c r="J203" s="4"/>
    </row>
    <row r="204" spans="3:10" s="29" customFormat="1" ht="66.75" customHeight="1">
      <c r="C204" s="87">
        <f t="shared" si="39"/>
        <v>19.330000000000052</v>
      </c>
      <c r="D204" s="88" t="s">
        <v>317</v>
      </c>
      <c r="E204" s="100">
        <v>29</v>
      </c>
      <c r="F204" s="101" t="s">
        <v>27</v>
      </c>
      <c r="G204" s="17"/>
      <c r="H204" s="17">
        <f t="shared" si="38"/>
        <v>0</v>
      </c>
      <c r="I204" s="53"/>
      <c r="J204" s="4"/>
    </row>
    <row r="205" spans="3:10" s="29" customFormat="1" ht="66" customHeight="1">
      <c r="C205" s="87">
        <f t="shared" si="39"/>
        <v>19.340000000000053</v>
      </c>
      <c r="D205" s="88" t="s">
        <v>318</v>
      </c>
      <c r="E205" s="100">
        <v>7</v>
      </c>
      <c r="F205" s="101" t="s">
        <v>27</v>
      </c>
      <c r="G205" s="17"/>
      <c r="H205" s="17">
        <f t="shared" si="38"/>
        <v>0</v>
      </c>
      <c r="I205" s="53"/>
      <c r="J205" s="4"/>
    </row>
    <row r="206" spans="3:10" s="54" customFormat="1" ht="75" customHeight="1">
      <c r="C206" s="87">
        <f t="shared" si="39"/>
        <v>19.350000000000055</v>
      </c>
      <c r="D206" s="88" t="s">
        <v>319</v>
      </c>
      <c r="E206" s="100">
        <v>15</v>
      </c>
      <c r="F206" s="101" t="s">
        <v>30</v>
      </c>
      <c r="G206" s="17"/>
      <c r="H206" s="17">
        <f t="shared" si="38"/>
        <v>0</v>
      </c>
      <c r="I206" s="53"/>
      <c r="J206" s="49"/>
    </row>
    <row r="207" spans="3:10" s="29" customFormat="1" ht="80.25" customHeight="1">
      <c r="C207" s="87">
        <f t="shared" si="39"/>
        <v>19.360000000000056</v>
      </c>
      <c r="D207" s="88" t="s">
        <v>320</v>
      </c>
      <c r="E207" s="100">
        <v>23</v>
      </c>
      <c r="F207" s="101" t="s">
        <v>30</v>
      </c>
      <c r="G207" s="17"/>
      <c r="H207" s="17">
        <f t="shared" si="38"/>
        <v>0</v>
      </c>
      <c r="I207" s="53"/>
      <c r="J207" s="4"/>
    </row>
    <row r="208" spans="3:10" s="29" customFormat="1" ht="55.5" customHeight="1">
      <c r="C208" s="87">
        <f t="shared" si="39"/>
        <v>19.370000000000058</v>
      </c>
      <c r="D208" s="88" t="s">
        <v>321</v>
      </c>
      <c r="E208" s="100">
        <v>23</v>
      </c>
      <c r="F208" s="101" t="s">
        <v>27</v>
      </c>
      <c r="G208" s="17"/>
      <c r="H208" s="17">
        <f t="shared" si="38"/>
        <v>0</v>
      </c>
      <c r="I208" s="53"/>
      <c r="J208" s="4"/>
    </row>
    <row r="209" spans="3:10" s="29" customFormat="1" ht="56.25" customHeight="1">
      <c r="C209" s="87">
        <f t="shared" si="39"/>
        <v>19.380000000000059</v>
      </c>
      <c r="D209" s="88" t="s">
        <v>322</v>
      </c>
      <c r="E209" s="100">
        <v>8</v>
      </c>
      <c r="F209" s="101" t="s">
        <v>27</v>
      </c>
      <c r="G209" s="17"/>
      <c r="H209" s="17">
        <f t="shared" si="38"/>
        <v>0</v>
      </c>
      <c r="I209" s="53"/>
      <c r="J209" s="4"/>
    </row>
    <row r="210" spans="3:10" s="29" customFormat="1" ht="70.5" customHeight="1">
      <c r="C210" s="87">
        <f t="shared" si="39"/>
        <v>19.390000000000061</v>
      </c>
      <c r="D210" s="88" t="s">
        <v>323</v>
      </c>
      <c r="E210" s="100">
        <v>28</v>
      </c>
      <c r="F210" s="101" t="s">
        <v>27</v>
      </c>
      <c r="G210" s="17"/>
      <c r="H210" s="17">
        <f t="shared" si="38"/>
        <v>0</v>
      </c>
      <c r="I210" s="53"/>
      <c r="J210" s="4"/>
    </row>
    <row r="211" spans="3:10" s="29" customFormat="1" ht="64.5" customHeight="1">
      <c r="C211" s="87">
        <f t="shared" si="39"/>
        <v>19.400000000000063</v>
      </c>
      <c r="D211" s="88" t="s">
        <v>324</v>
      </c>
      <c r="E211" s="100">
        <v>7</v>
      </c>
      <c r="F211" s="101" t="s">
        <v>27</v>
      </c>
      <c r="G211" s="17"/>
      <c r="H211" s="17">
        <f t="shared" si="38"/>
        <v>0</v>
      </c>
      <c r="I211" s="53"/>
      <c r="J211" s="4"/>
    </row>
    <row r="212" spans="3:10" s="29" customFormat="1" ht="53.25" customHeight="1">
      <c r="C212" s="87">
        <f t="shared" si="39"/>
        <v>19.410000000000064</v>
      </c>
      <c r="D212" s="88" t="s">
        <v>325</v>
      </c>
      <c r="E212" s="100">
        <v>11</v>
      </c>
      <c r="F212" s="101" t="s">
        <v>27</v>
      </c>
      <c r="G212" s="17"/>
      <c r="H212" s="17">
        <f t="shared" si="38"/>
        <v>0</v>
      </c>
      <c r="I212" s="53"/>
      <c r="J212" s="4"/>
    </row>
    <row r="213" spans="3:10" s="29" customFormat="1" ht="98.25" customHeight="1">
      <c r="C213" s="87">
        <f t="shared" si="39"/>
        <v>19.420000000000066</v>
      </c>
      <c r="D213" s="88" t="s">
        <v>326</v>
      </c>
      <c r="E213" s="100">
        <v>2</v>
      </c>
      <c r="F213" s="101" t="s">
        <v>27</v>
      </c>
      <c r="G213" s="17"/>
      <c r="H213" s="17">
        <f t="shared" si="38"/>
        <v>0</v>
      </c>
      <c r="I213" s="53"/>
      <c r="J213" s="4"/>
    </row>
    <row r="214" spans="3:10" s="29" customFormat="1" ht="63" customHeight="1">
      <c r="C214" s="87">
        <f t="shared" si="39"/>
        <v>19.430000000000067</v>
      </c>
      <c r="D214" s="88" t="s">
        <v>327</v>
      </c>
      <c r="E214" s="100">
        <v>16</v>
      </c>
      <c r="F214" s="101" t="s">
        <v>27</v>
      </c>
      <c r="G214" s="17"/>
      <c r="H214" s="17">
        <f t="shared" si="38"/>
        <v>0</v>
      </c>
      <c r="I214" s="53"/>
      <c r="J214" s="4"/>
    </row>
    <row r="215" spans="3:10" s="29" customFormat="1" ht="48.75" customHeight="1">
      <c r="C215" s="87">
        <f t="shared" si="39"/>
        <v>19.440000000000069</v>
      </c>
      <c r="D215" s="88" t="s">
        <v>328</v>
      </c>
      <c r="E215" s="100">
        <v>33</v>
      </c>
      <c r="F215" s="101" t="s">
        <v>27</v>
      </c>
      <c r="G215" s="17"/>
      <c r="H215" s="17">
        <f t="shared" si="38"/>
        <v>0</v>
      </c>
      <c r="I215" s="53"/>
      <c r="J215" s="4"/>
    </row>
    <row r="216" spans="3:10" s="54" customFormat="1" ht="33.75" customHeight="1">
      <c r="C216" s="87">
        <f t="shared" si="39"/>
        <v>19.45000000000007</v>
      </c>
      <c r="D216" s="88" t="s">
        <v>329</v>
      </c>
      <c r="E216" s="100">
        <v>31</v>
      </c>
      <c r="F216" s="101" t="s">
        <v>27</v>
      </c>
      <c r="G216" s="17"/>
      <c r="H216" s="17">
        <f t="shared" si="38"/>
        <v>0</v>
      </c>
      <c r="I216" s="53"/>
      <c r="J216" s="49"/>
    </row>
    <row r="217" spans="3:10" s="29" customFormat="1" ht="42.75" customHeight="1">
      <c r="C217" s="87">
        <f t="shared" si="39"/>
        <v>19.460000000000072</v>
      </c>
      <c r="D217" s="88" t="s">
        <v>330</v>
      </c>
      <c r="E217" s="100">
        <v>17</v>
      </c>
      <c r="F217" s="101" t="s">
        <v>27</v>
      </c>
      <c r="G217" s="17"/>
      <c r="H217" s="17">
        <f t="shared" si="38"/>
        <v>0</v>
      </c>
      <c r="I217" s="53"/>
      <c r="J217" s="4"/>
    </row>
    <row r="218" spans="3:10" s="29" customFormat="1" ht="45.75" customHeight="1">
      <c r="C218" s="87">
        <f t="shared" si="39"/>
        <v>19.470000000000073</v>
      </c>
      <c r="D218" s="88" t="s">
        <v>331</v>
      </c>
      <c r="E218" s="100">
        <v>5</v>
      </c>
      <c r="F218" s="101" t="s">
        <v>27</v>
      </c>
      <c r="G218" s="17"/>
      <c r="H218" s="17">
        <f t="shared" si="38"/>
        <v>0</v>
      </c>
      <c r="I218" s="53"/>
      <c r="J218" s="4"/>
    </row>
    <row r="219" spans="3:10" s="29" customFormat="1" ht="34.5" customHeight="1">
      <c r="C219" s="87">
        <f t="shared" si="39"/>
        <v>19.480000000000075</v>
      </c>
      <c r="D219" s="88" t="s">
        <v>332</v>
      </c>
      <c r="E219" s="100">
        <v>2</v>
      </c>
      <c r="F219" s="101" t="s">
        <v>27</v>
      </c>
      <c r="G219" s="17"/>
      <c r="H219" s="17">
        <f t="shared" si="38"/>
        <v>0</v>
      </c>
      <c r="I219" s="53"/>
      <c r="J219" s="4"/>
    </row>
    <row r="220" spans="3:10" s="29" customFormat="1" ht="75.75" customHeight="1">
      <c r="C220" s="87">
        <f t="shared" si="39"/>
        <v>19.490000000000077</v>
      </c>
      <c r="D220" s="88" t="s">
        <v>333</v>
      </c>
      <c r="E220" s="100">
        <v>35</v>
      </c>
      <c r="F220" s="101" t="s">
        <v>30</v>
      </c>
      <c r="G220" s="17"/>
      <c r="H220" s="17">
        <f t="shared" si="38"/>
        <v>0</v>
      </c>
      <c r="I220" s="53"/>
      <c r="J220" s="4"/>
    </row>
    <row r="221" spans="3:10" s="29" customFormat="1" ht="75.75" customHeight="1">
      <c r="C221" s="87">
        <f t="shared" si="39"/>
        <v>19.500000000000078</v>
      </c>
      <c r="D221" s="88" t="s">
        <v>334</v>
      </c>
      <c r="E221" s="100">
        <v>35</v>
      </c>
      <c r="F221" s="101" t="s">
        <v>30</v>
      </c>
      <c r="G221" s="17"/>
      <c r="H221" s="17">
        <f t="shared" si="38"/>
        <v>0</v>
      </c>
      <c r="I221" s="53"/>
      <c r="J221" s="4"/>
    </row>
    <row r="222" spans="3:10" s="29" customFormat="1" ht="72.75" customHeight="1">
      <c r="C222" s="87">
        <f t="shared" si="39"/>
        <v>19.51000000000008</v>
      </c>
      <c r="D222" s="88" t="s">
        <v>335</v>
      </c>
      <c r="E222" s="100">
        <v>35</v>
      </c>
      <c r="F222" s="101" t="s">
        <v>30</v>
      </c>
      <c r="G222" s="17"/>
      <c r="H222" s="17">
        <f t="shared" si="38"/>
        <v>0</v>
      </c>
      <c r="I222" s="53"/>
      <c r="J222" s="4"/>
    </row>
    <row r="223" spans="3:10" s="29" customFormat="1" ht="67.5" customHeight="1">
      <c r="C223" s="87">
        <f t="shared" si="39"/>
        <v>19.520000000000081</v>
      </c>
      <c r="D223" s="88" t="s">
        <v>336</v>
      </c>
      <c r="E223" s="100">
        <v>20</v>
      </c>
      <c r="F223" s="101" t="s">
        <v>30</v>
      </c>
      <c r="G223" s="17"/>
      <c r="H223" s="17">
        <f t="shared" si="38"/>
        <v>0</v>
      </c>
      <c r="I223" s="53"/>
      <c r="J223" s="4"/>
    </row>
    <row r="224" spans="3:10" s="29" customFormat="1" ht="70.5" customHeight="1">
      <c r="C224" s="87">
        <f t="shared" si="39"/>
        <v>19.530000000000083</v>
      </c>
      <c r="D224" s="88" t="s">
        <v>337</v>
      </c>
      <c r="E224" s="100">
        <v>20</v>
      </c>
      <c r="F224" s="101" t="s">
        <v>30</v>
      </c>
      <c r="G224" s="17"/>
      <c r="H224" s="17">
        <f t="shared" si="38"/>
        <v>0</v>
      </c>
      <c r="I224" s="53"/>
      <c r="J224" s="4"/>
    </row>
    <row r="225" spans="3:11" s="29" customFormat="1" ht="82.5" customHeight="1">
      <c r="C225" s="87">
        <f t="shared" si="39"/>
        <v>19.540000000000084</v>
      </c>
      <c r="D225" s="88" t="s">
        <v>338</v>
      </c>
      <c r="E225" s="100">
        <v>35</v>
      </c>
      <c r="F225" s="101" t="s">
        <v>30</v>
      </c>
      <c r="G225" s="17"/>
      <c r="H225" s="17">
        <f t="shared" ref="H225:H226" si="40">+ROUND(E225*G225,2)</f>
        <v>0</v>
      </c>
      <c r="I225" s="53"/>
      <c r="J225" s="4"/>
    </row>
    <row r="226" spans="3:11" s="29" customFormat="1" ht="70.5" customHeight="1">
      <c r="C226" s="87">
        <f t="shared" si="39"/>
        <v>19.550000000000086</v>
      </c>
      <c r="D226" s="88" t="s">
        <v>339</v>
      </c>
      <c r="E226" s="100">
        <v>38</v>
      </c>
      <c r="F226" s="101" t="s">
        <v>30</v>
      </c>
      <c r="G226" s="17"/>
      <c r="H226" s="17">
        <f t="shared" si="40"/>
        <v>0</v>
      </c>
      <c r="I226" s="53"/>
      <c r="J226" s="4"/>
    </row>
    <row r="227" spans="3:11" s="15" customFormat="1" ht="27" customHeight="1">
      <c r="C227" s="83">
        <v>20</v>
      </c>
      <c r="D227" s="84" t="s">
        <v>64</v>
      </c>
      <c r="E227" s="106"/>
      <c r="F227" s="107"/>
      <c r="G227" s="44"/>
      <c r="H227" s="45"/>
      <c r="I227" s="51">
        <f>H228+H235</f>
        <v>0</v>
      </c>
      <c r="J227" s="55"/>
      <c r="K227" s="16"/>
    </row>
    <row r="228" spans="3:11" s="15" customFormat="1" ht="27" customHeight="1">
      <c r="C228" s="104">
        <v>20.100000000000001</v>
      </c>
      <c r="D228" s="105" t="s">
        <v>61</v>
      </c>
      <c r="E228" s="106"/>
      <c r="F228" s="107"/>
      <c r="G228" s="44"/>
      <c r="H228" s="45">
        <f>+H229+H230+H231+H232+H233+H234</f>
        <v>0</v>
      </c>
      <c r="I228" s="46"/>
      <c r="J228" s="55"/>
      <c r="K228" s="16"/>
    </row>
    <row r="229" spans="3:11" ht="273.95" customHeight="1">
      <c r="C229" s="87" t="s">
        <v>91</v>
      </c>
      <c r="D229" s="88" t="s">
        <v>213</v>
      </c>
      <c r="E229" s="108">
        <v>67</v>
      </c>
      <c r="F229" s="109" t="s">
        <v>27</v>
      </c>
      <c r="G229" s="56"/>
      <c r="H229" s="17">
        <f t="shared" ref="H229:H234" si="41">E229*G229</f>
        <v>0</v>
      </c>
      <c r="I229" s="19"/>
    </row>
    <row r="230" spans="3:11" ht="53.25" customHeight="1">
      <c r="C230" s="87" t="s">
        <v>92</v>
      </c>
      <c r="D230" s="88" t="s">
        <v>214</v>
      </c>
      <c r="E230" s="108">
        <v>1</v>
      </c>
      <c r="F230" s="109" t="s">
        <v>27</v>
      </c>
      <c r="G230" s="56"/>
      <c r="H230" s="17">
        <f t="shared" si="41"/>
        <v>0</v>
      </c>
      <c r="I230" s="19"/>
    </row>
    <row r="231" spans="3:11" ht="64.5" customHeight="1">
      <c r="C231" s="87" t="s">
        <v>93</v>
      </c>
      <c r="D231" s="88" t="s">
        <v>31</v>
      </c>
      <c r="E231" s="89">
        <v>4</v>
      </c>
      <c r="F231" s="90" t="s">
        <v>27</v>
      </c>
      <c r="G231" s="56"/>
      <c r="H231" s="17">
        <f t="shared" si="41"/>
        <v>0</v>
      </c>
      <c r="I231" s="19"/>
    </row>
    <row r="232" spans="3:11" ht="40.5" customHeight="1">
      <c r="C232" s="87" t="s">
        <v>94</v>
      </c>
      <c r="D232" s="88" t="s">
        <v>62</v>
      </c>
      <c r="E232" s="89">
        <v>2</v>
      </c>
      <c r="F232" s="90" t="s">
        <v>27</v>
      </c>
      <c r="G232" s="56"/>
      <c r="H232" s="17">
        <f t="shared" si="41"/>
        <v>0</v>
      </c>
      <c r="I232" s="19"/>
    </row>
    <row r="233" spans="3:11" ht="184.5" customHeight="1">
      <c r="C233" s="87" t="s">
        <v>95</v>
      </c>
      <c r="D233" s="102" t="s">
        <v>365</v>
      </c>
      <c r="E233" s="110">
        <v>90</v>
      </c>
      <c r="F233" s="90" t="s">
        <v>63</v>
      </c>
      <c r="G233" s="56"/>
      <c r="H233" s="17">
        <f t="shared" si="41"/>
        <v>0</v>
      </c>
      <c r="I233" s="19"/>
    </row>
    <row r="234" spans="3:11" ht="125.1" customHeight="1">
      <c r="C234" s="87" t="s">
        <v>96</v>
      </c>
      <c r="D234" s="88" t="s">
        <v>215</v>
      </c>
      <c r="E234" s="89">
        <v>1</v>
      </c>
      <c r="F234" s="90" t="s">
        <v>27</v>
      </c>
      <c r="G234" s="56"/>
      <c r="H234" s="17">
        <f t="shared" si="41"/>
        <v>0</v>
      </c>
      <c r="I234" s="19"/>
    </row>
    <row r="235" spans="3:11" s="15" customFormat="1" ht="27" customHeight="1">
      <c r="C235" s="104">
        <v>20.2</v>
      </c>
      <c r="D235" s="105" t="s">
        <v>65</v>
      </c>
      <c r="E235" s="106"/>
      <c r="F235" s="107"/>
      <c r="G235" s="44"/>
      <c r="H235" s="45">
        <f>SUM(H236:H239)</f>
        <v>0</v>
      </c>
      <c r="I235" s="46"/>
      <c r="J235" s="55"/>
      <c r="K235" s="16"/>
    </row>
    <row r="236" spans="3:11" ht="45.75" customHeight="1">
      <c r="C236" s="87" t="s">
        <v>97</v>
      </c>
      <c r="D236" s="88" t="s">
        <v>66</v>
      </c>
      <c r="E236" s="89">
        <v>2</v>
      </c>
      <c r="F236" s="90" t="s">
        <v>27</v>
      </c>
      <c r="G236" s="56"/>
      <c r="H236" s="17">
        <f>E236*G236</f>
        <v>0</v>
      </c>
      <c r="I236" s="19"/>
    </row>
    <row r="237" spans="3:11" ht="48.75" customHeight="1">
      <c r="C237" s="87" t="s">
        <v>98</v>
      </c>
      <c r="D237" s="88" t="s">
        <v>216</v>
      </c>
      <c r="E237" s="89">
        <v>1</v>
      </c>
      <c r="F237" s="90" t="s">
        <v>27</v>
      </c>
      <c r="G237" s="56"/>
      <c r="H237" s="17">
        <f>E237*G237</f>
        <v>0</v>
      </c>
      <c r="I237" s="19"/>
    </row>
    <row r="238" spans="3:11" ht="258.60000000000002" customHeight="1">
      <c r="C238" s="87" t="s">
        <v>99</v>
      </c>
      <c r="D238" s="88" t="s">
        <v>217</v>
      </c>
      <c r="E238" s="89">
        <v>4</v>
      </c>
      <c r="F238" s="90" t="s">
        <v>27</v>
      </c>
      <c r="G238" s="56"/>
      <c r="H238" s="17">
        <f>E238*G238</f>
        <v>0</v>
      </c>
      <c r="I238" s="19"/>
    </row>
    <row r="239" spans="3:11" ht="363" customHeight="1">
      <c r="C239" s="87" t="s">
        <v>100</v>
      </c>
      <c r="D239" s="88" t="s">
        <v>218</v>
      </c>
      <c r="E239" s="89">
        <v>1</v>
      </c>
      <c r="F239" s="90" t="s">
        <v>27</v>
      </c>
      <c r="G239" s="56"/>
      <c r="H239" s="17">
        <f>E239*G239</f>
        <v>0</v>
      </c>
      <c r="I239" s="19"/>
    </row>
    <row r="240" spans="3:11" s="15" customFormat="1" ht="34.5" customHeight="1">
      <c r="C240" s="83">
        <v>21</v>
      </c>
      <c r="D240" s="84" t="s">
        <v>73</v>
      </c>
      <c r="E240" s="106"/>
      <c r="F240" s="107"/>
      <c r="G240" s="44"/>
      <c r="H240" s="45"/>
      <c r="I240" s="51">
        <f>SUM(H241:H266)</f>
        <v>0</v>
      </c>
      <c r="J240" s="55"/>
      <c r="K240" s="16"/>
    </row>
    <row r="241" spans="3:9" ht="80.099999999999994" customHeight="1">
      <c r="C241" s="111">
        <f>+C240+0.01</f>
        <v>21.01</v>
      </c>
      <c r="D241" s="88" t="s">
        <v>74</v>
      </c>
      <c r="E241" s="1">
        <v>1</v>
      </c>
      <c r="F241" s="112" t="s">
        <v>27</v>
      </c>
      <c r="G241" s="57"/>
      <c r="H241" s="17">
        <f t="shared" ref="H241:H251" si="42">G241*E241</f>
        <v>0</v>
      </c>
      <c r="I241" s="58"/>
    </row>
    <row r="242" spans="3:9" ht="91.5" customHeight="1">
      <c r="C242" s="111">
        <f t="shared" ref="C242:C266" si="43">+C241+0.01</f>
        <v>21.020000000000003</v>
      </c>
      <c r="D242" s="88" t="s">
        <v>351</v>
      </c>
      <c r="E242" s="1">
        <v>1</v>
      </c>
      <c r="F242" s="112" t="s">
        <v>27</v>
      </c>
      <c r="G242" s="57"/>
      <c r="H242" s="17">
        <f t="shared" si="42"/>
        <v>0</v>
      </c>
      <c r="I242" s="58"/>
    </row>
    <row r="243" spans="3:9" ht="62.25" customHeight="1">
      <c r="C243" s="111">
        <f t="shared" si="43"/>
        <v>21.030000000000005</v>
      </c>
      <c r="D243" s="88" t="s">
        <v>75</v>
      </c>
      <c r="E243" s="1">
        <v>1</v>
      </c>
      <c r="F243" s="112" t="s">
        <v>76</v>
      </c>
      <c r="G243" s="57"/>
      <c r="H243" s="17">
        <f t="shared" si="42"/>
        <v>0</v>
      </c>
      <c r="I243" s="58"/>
    </row>
    <row r="244" spans="3:9" ht="57.75" customHeight="1">
      <c r="C244" s="111">
        <f t="shared" si="43"/>
        <v>21.040000000000006</v>
      </c>
      <c r="D244" s="88" t="s">
        <v>77</v>
      </c>
      <c r="E244" s="1">
        <v>1</v>
      </c>
      <c r="F244" s="112" t="s">
        <v>78</v>
      </c>
      <c r="G244" s="57"/>
      <c r="H244" s="17">
        <f t="shared" si="42"/>
        <v>0</v>
      </c>
      <c r="I244" s="58"/>
    </row>
    <row r="245" spans="3:9" ht="48" customHeight="1">
      <c r="C245" s="111">
        <f t="shared" si="43"/>
        <v>21.050000000000008</v>
      </c>
      <c r="D245" s="88" t="s">
        <v>273</v>
      </c>
      <c r="E245" s="1">
        <v>1</v>
      </c>
      <c r="F245" s="112" t="s">
        <v>78</v>
      </c>
      <c r="G245" s="57"/>
      <c r="H245" s="17">
        <f t="shared" si="42"/>
        <v>0</v>
      </c>
      <c r="I245" s="58"/>
    </row>
    <row r="246" spans="3:9" ht="38.25" customHeight="1">
      <c r="C246" s="111">
        <f t="shared" si="43"/>
        <v>21.060000000000009</v>
      </c>
      <c r="D246" s="88" t="s">
        <v>279</v>
      </c>
      <c r="E246" s="1">
        <v>1</v>
      </c>
      <c r="F246" s="112" t="s">
        <v>27</v>
      </c>
      <c r="G246" s="57"/>
      <c r="H246" s="17">
        <f t="shared" si="42"/>
        <v>0</v>
      </c>
      <c r="I246" s="58"/>
    </row>
    <row r="247" spans="3:9" ht="44.25" customHeight="1">
      <c r="C247" s="111">
        <f t="shared" si="43"/>
        <v>21.070000000000011</v>
      </c>
      <c r="D247" s="88" t="s">
        <v>79</v>
      </c>
      <c r="E247" s="1">
        <v>1</v>
      </c>
      <c r="F247" s="112" t="s">
        <v>80</v>
      </c>
      <c r="G247" s="57"/>
      <c r="H247" s="17">
        <f t="shared" si="42"/>
        <v>0</v>
      </c>
      <c r="I247" s="58"/>
    </row>
    <row r="248" spans="3:9" ht="40.5" customHeight="1">
      <c r="C248" s="111">
        <f t="shared" si="43"/>
        <v>21.080000000000013</v>
      </c>
      <c r="D248" s="88" t="s">
        <v>81</v>
      </c>
      <c r="E248" s="1">
        <v>1</v>
      </c>
      <c r="F248" s="112" t="s">
        <v>80</v>
      </c>
      <c r="G248" s="57"/>
      <c r="H248" s="17">
        <f t="shared" si="42"/>
        <v>0</v>
      </c>
      <c r="I248" s="58"/>
    </row>
    <row r="249" spans="3:9" ht="27" customHeight="1">
      <c r="C249" s="111">
        <f t="shared" si="43"/>
        <v>21.090000000000014</v>
      </c>
      <c r="D249" s="88" t="s">
        <v>83</v>
      </c>
      <c r="E249" s="1">
        <v>9</v>
      </c>
      <c r="F249" s="112" t="s">
        <v>27</v>
      </c>
      <c r="G249" s="57"/>
      <c r="H249" s="17">
        <f t="shared" si="42"/>
        <v>0</v>
      </c>
      <c r="I249" s="58"/>
    </row>
    <row r="250" spans="3:9" ht="63" customHeight="1">
      <c r="C250" s="111">
        <f t="shared" si="43"/>
        <v>21.100000000000016</v>
      </c>
      <c r="D250" s="88" t="s">
        <v>274</v>
      </c>
      <c r="E250" s="1">
        <v>1</v>
      </c>
      <c r="F250" s="112" t="s">
        <v>27</v>
      </c>
      <c r="G250" s="57"/>
      <c r="H250" s="17">
        <f t="shared" si="42"/>
        <v>0</v>
      </c>
      <c r="I250" s="58"/>
    </row>
    <row r="251" spans="3:9" ht="27" customHeight="1">
      <c r="C251" s="111">
        <f t="shared" si="43"/>
        <v>21.110000000000017</v>
      </c>
      <c r="D251" s="88" t="s">
        <v>280</v>
      </c>
      <c r="E251" s="1">
        <v>1</v>
      </c>
      <c r="F251" s="112" t="s">
        <v>80</v>
      </c>
      <c r="G251" s="57"/>
      <c r="H251" s="17">
        <f t="shared" si="42"/>
        <v>0</v>
      </c>
      <c r="I251" s="58"/>
    </row>
    <row r="252" spans="3:9" ht="30.75" customHeight="1">
      <c r="C252" s="111">
        <f t="shared" si="43"/>
        <v>21.120000000000019</v>
      </c>
      <c r="D252" s="88" t="s">
        <v>84</v>
      </c>
      <c r="E252" s="1">
        <v>1</v>
      </c>
      <c r="F252" s="112" t="s">
        <v>80</v>
      </c>
      <c r="G252" s="57"/>
      <c r="H252" s="17">
        <f t="shared" ref="H252:H266" si="44">G252*E252</f>
        <v>0</v>
      </c>
      <c r="I252" s="58"/>
    </row>
    <row r="253" spans="3:9" ht="22.5" customHeight="1">
      <c r="C253" s="111">
        <f t="shared" si="43"/>
        <v>21.13000000000002</v>
      </c>
      <c r="D253" s="88" t="s">
        <v>85</v>
      </c>
      <c r="E253" s="1">
        <v>1</v>
      </c>
      <c r="F253" s="112" t="s">
        <v>27</v>
      </c>
      <c r="G253" s="57"/>
      <c r="H253" s="17">
        <f t="shared" si="44"/>
        <v>0</v>
      </c>
      <c r="I253" s="58"/>
    </row>
    <row r="254" spans="3:9" ht="30" customHeight="1">
      <c r="C254" s="111">
        <f t="shared" si="43"/>
        <v>21.140000000000022</v>
      </c>
      <c r="D254" s="88" t="s">
        <v>89</v>
      </c>
      <c r="E254" s="1">
        <v>2</v>
      </c>
      <c r="F254" s="112" t="s">
        <v>27</v>
      </c>
      <c r="G254" s="57"/>
      <c r="H254" s="17">
        <f t="shared" si="44"/>
        <v>0</v>
      </c>
      <c r="I254" s="58"/>
    </row>
    <row r="255" spans="3:9" ht="90" customHeight="1">
      <c r="C255" s="111">
        <f t="shared" si="43"/>
        <v>21.150000000000023</v>
      </c>
      <c r="D255" s="88" t="s">
        <v>275</v>
      </c>
      <c r="E255" s="1">
        <v>2</v>
      </c>
      <c r="F255" s="112" t="s">
        <v>27</v>
      </c>
      <c r="G255" s="57"/>
      <c r="H255" s="17">
        <f t="shared" si="44"/>
        <v>0</v>
      </c>
      <c r="I255" s="58"/>
    </row>
    <row r="256" spans="3:9" ht="94.5" customHeight="1">
      <c r="C256" s="111">
        <f t="shared" si="43"/>
        <v>21.160000000000025</v>
      </c>
      <c r="D256" s="88" t="s">
        <v>276</v>
      </c>
      <c r="E256" s="1">
        <v>1</v>
      </c>
      <c r="F256" s="112" t="s">
        <v>27</v>
      </c>
      <c r="G256" s="57"/>
      <c r="H256" s="17">
        <f t="shared" si="44"/>
        <v>0</v>
      </c>
      <c r="I256" s="58"/>
    </row>
    <row r="257" spans="3:12" ht="42" customHeight="1">
      <c r="C257" s="111">
        <f t="shared" si="43"/>
        <v>21.170000000000027</v>
      </c>
      <c r="D257" s="88" t="s">
        <v>86</v>
      </c>
      <c r="E257" s="1">
        <v>1</v>
      </c>
      <c r="F257" s="112" t="s">
        <v>76</v>
      </c>
      <c r="G257" s="57"/>
      <c r="H257" s="17">
        <f t="shared" si="44"/>
        <v>0</v>
      </c>
      <c r="I257" s="58"/>
    </row>
    <row r="258" spans="3:12" ht="48" customHeight="1">
      <c r="C258" s="111">
        <f t="shared" si="43"/>
        <v>21.180000000000028</v>
      </c>
      <c r="D258" s="88" t="s">
        <v>87</v>
      </c>
      <c r="E258" s="1">
        <v>1</v>
      </c>
      <c r="F258" s="112" t="s">
        <v>78</v>
      </c>
      <c r="G258" s="57"/>
      <c r="H258" s="17">
        <f t="shared" si="44"/>
        <v>0</v>
      </c>
      <c r="I258" s="58"/>
    </row>
    <row r="259" spans="3:12" ht="40.5" customHeight="1">
      <c r="C259" s="111">
        <f t="shared" si="43"/>
        <v>21.19000000000003</v>
      </c>
      <c r="D259" s="88" t="s">
        <v>277</v>
      </c>
      <c r="E259" s="1">
        <v>1</v>
      </c>
      <c r="F259" s="112" t="s">
        <v>78</v>
      </c>
      <c r="G259" s="57"/>
      <c r="H259" s="17">
        <f t="shared" si="44"/>
        <v>0</v>
      </c>
      <c r="I259" s="58"/>
    </row>
    <row r="260" spans="3:12" ht="23.25" customHeight="1">
      <c r="C260" s="111">
        <f t="shared" si="43"/>
        <v>21.200000000000031</v>
      </c>
      <c r="D260" s="88" t="s">
        <v>279</v>
      </c>
      <c r="E260" s="1">
        <v>1</v>
      </c>
      <c r="F260" s="112" t="s">
        <v>27</v>
      </c>
      <c r="G260" s="57"/>
      <c r="H260" s="17">
        <f t="shared" si="44"/>
        <v>0</v>
      </c>
      <c r="I260" s="58"/>
    </row>
    <row r="261" spans="3:12" ht="40.5" customHeight="1">
      <c r="C261" s="111">
        <f t="shared" si="43"/>
        <v>21.210000000000033</v>
      </c>
      <c r="D261" s="88" t="s">
        <v>79</v>
      </c>
      <c r="E261" s="1">
        <v>1</v>
      </c>
      <c r="F261" s="112" t="s">
        <v>80</v>
      </c>
      <c r="G261" s="57"/>
      <c r="H261" s="17">
        <f t="shared" si="44"/>
        <v>0</v>
      </c>
      <c r="I261" s="58"/>
    </row>
    <row r="262" spans="3:12" ht="44.25" customHeight="1">
      <c r="C262" s="111">
        <f t="shared" si="43"/>
        <v>21.220000000000034</v>
      </c>
      <c r="D262" s="88" t="s">
        <v>88</v>
      </c>
      <c r="E262" s="1">
        <v>1</v>
      </c>
      <c r="F262" s="112" t="s">
        <v>80</v>
      </c>
      <c r="G262" s="57"/>
      <c r="H262" s="17">
        <f t="shared" si="44"/>
        <v>0</v>
      </c>
      <c r="I262" s="58"/>
    </row>
    <row r="263" spans="3:12" ht="24.75" customHeight="1">
      <c r="C263" s="111">
        <f t="shared" si="43"/>
        <v>21.230000000000036</v>
      </c>
      <c r="D263" s="88" t="s">
        <v>82</v>
      </c>
      <c r="E263" s="1">
        <v>10</v>
      </c>
      <c r="F263" s="112" t="s">
        <v>27</v>
      </c>
      <c r="G263" s="57"/>
      <c r="H263" s="17">
        <f t="shared" si="44"/>
        <v>0</v>
      </c>
      <c r="I263" s="58"/>
    </row>
    <row r="264" spans="3:12" ht="20.25" customHeight="1">
      <c r="C264" s="111">
        <f t="shared" si="43"/>
        <v>21.240000000000038</v>
      </c>
      <c r="D264" s="88" t="s">
        <v>83</v>
      </c>
      <c r="E264" s="1">
        <v>2</v>
      </c>
      <c r="F264" s="112" t="s">
        <v>27</v>
      </c>
      <c r="G264" s="57"/>
      <c r="H264" s="17">
        <f t="shared" si="44"/>
        <v>0</v>
      </c>
      <c r="I264" s="58"/>
    </row>
    <row r="265" spans="3:12" ht="21.75" customHeight="1">
      <c r="C265" s="111">
        <f t="shared" si="43"/>
        <v>21.250000000000039</v>
      </c>
      <c r="D265" s="88" t="s">
        <v>278</v>
      </c>
      <c r="E265" s="1">
        <v>1</v>
      </c>
      <c r="F265" s="112" t="s">
        <v>27</v>
      </c>
      <c r="G265" s="57"/>
      <c r="H265" s="17">
        <f t="shared" si="44"/>
        <v>0</v>
      </c>
      <c r="I265" s="58"/>
    </row>
    <row r="266" spans="3:12" ht="39.75" customHeight="1">
      <c r="C266" s="111">
        <f t="shared" si="43"/>
        <v>21.260000000000041</v>
      </c>
      <c r="D266" s="88" t="s">
        <v>90</v>
      </c>
      <c r="E266" s="1">
        <v>1</v>
      </c>
      <c r="F266" s="112" t="s">
        <v>27</v>
      </c>
      <c r="G266" s="57"/>
      <c r="H266" s="17">
        <f t="shared" si="44"/>
        <v>0</v>
      </c>
      <c r="I266" s="58"/>
    </row>
    <row r="267" spans="3:12" s="31" customFormat="1" ht="41.25" customHeight="1">
      <c r="C267" s="83">
        <v>22</v>
      </c>
      <c r="D267" s="84" t="s">
        <v>103</v>
      </c>
      <c r="E267" s="85"/>
      <c r="F267" s="86"/>
      <c r="G267" s="13"/>
      <c r="H267" s="13"/>
      <c r="I267" s="14">
        <f>SUM(H268:H288)</f>
        <v>0</v>
      </c>
      <c r="J267" s="15"/>
      <c r="K267" s="52"/>
      <c r="L267" s="52"/>
    </row>
    <row r="268" spans="3:12" s="29" customFormat="1" ht="69.75" customHeight="1">
      <c r="C268" s="113"/>
      <c r="D268" s="88" t="s">
        <v>105</v>
      </c>
      <c r="E268" s="114"/>
      <c r="F268" s="115"/>
      <c r="G268" s="59"/>
      <c r="H268" s="59"/>
      <c r="I268" s="58"/>
      <c r="J268" s="4"/>
      <c r="K268" s="40"/>
      <c r="L268" s="40"/>
    </row>
    <row r="269" spans="3:12" s="29" customFormat="1" ht="24.95" customHeight="1">
      <c r="C269" s="111">
        <f>+C267+0.01</f>
        <v>22.01</v>
      </c>
      <c r="D269" s="88" t="s">
        <v>106</v>
      </c>
      <c r="E269" s="1">
        <v>300</v>
      </c>
      <c r="F269" s="112" t="s">
        <v>30</v>
      </c>
      <c r="G269" s="57"/>
      <c r="H269" s="60">
        <f t="shared" ref="H269:H271" si="45">G269*E269</f>
        <v>0</v>
      </c>
      <c r="I269" s="58"/>
      <c r="J269" s="4"/>
      <c r="K269" s="40"/>
      <c r="L269" s="40"/>
    </row>
    <row r="270" spans="3:12" s="29" customFormat="1" ht="24.95" customHeight="1">
      <c r="C270" s="111">
        <f>+C269+0.01</f>
        <v>22.020000000000003</v>
      </c>
      <c r="D270" s="88" t="s">
        <v>107</v>
      </c>
      <c r="E270" s="1">
        <v>30</v>
      </c>
      <c r="F270" s="112" t="s">
        <v>30</v>
      </c>
      <c r="G270" s="57"/>
      <c r="H270" s="60">
        <f t="shared" si="45"/>
        <v>0</v>
      </c>
      <c r="I270" s="58"/>
      <c r="J270" s="4"/>
      <c r="K270" s="40"/>
      <c r="L270" s="40"/>
    </row>
    <row r="271" spans="3:12" s="29" customFormat="1" ht="24.95" customHeight="1">
      <c r="C271" s="111">
        <f>+C270+0.01</f>
        <v>22.030000000000005</v>
      </c>
      <c r="D271" s="88" t="s">
        <v>108</v>
      </c>
      <c r="E271" s="1">
        <v>65</v>
      </c>
      <c r="F271" s="112" t="s">
        <v>30</v>
      </c>
      <c r="G271" s="57"/>
      <c r="H271" s="60">
        <f t="shared" si="45"/>
        <v>0</v>
      </c>
      <c r="I271" s="58"/>
      <c r="J271" s="4"/>
      <c r="K271" s="40"/>
      <c r="L271" s="40"/>
    </row>
    <row r="272" spans="3:12" s="29" customFormat="1" ht="62.25" customHeight="1">
      <c r="C272" s="113"/>
      <c r="D272" s="88" t="s">
        <v>109</v>
      </c>
      <c r="E272" s="114"/>
      <c r="F272" s="115"/>
      <c r="G272" s="59"/>
      <c r="H272" s="59"/>
      <c r="I272" s="58"/>
      <c r="J272" s="4"/>
      <c r="K272" s="40"/>
      <c r="L272" s="40"/>
    </row>
    <row r="273" spans="3:12" s="29" customFormat="1" ht="24.95" customHeight="1">
      <c r="C273" s="111">
        <f>+C271+0.01</f>
        <v>22.040000000000006</v>
      </c>
      <c r="D273" s="88" t="s">
        <v>110</v>
      </c>
      <c r="E273" s="1">
        <v>4</v>
      </c>
      <c r="F273" s="112" t="s">
        <v>27</v>
      </c>
      <c r="G273" s="57"/>
      <c r="H273" s="60">
        <f t="shared" ref="H273:H275" si="46">G273*E273</f>
        <v>0</v>
      </c>
      <c r="I273" s="58"/>
      <c r="J273" s="4"/>
      <c r="K273" s="40"/>
      <c r="L273" s="40"/>
    </row>
    <row r="274" spans="3:12" s="29" customFormat="1" ht="24.95" customHeight="1">
      <c r="C274" s="111">
        <f>+C273+0.01</f>
        <v>22.050000000000008</v>
      </c>
      <c r="D274" s="88" t="s">
        <v>111</v>
      </c>
      <c r="E274" s="1">
        <v>4</v>
      </c>
      <c r="F274" s="112" t="s">
        <v>27</v>
      </c>
      <c r="G274" s="57"/>
      <c r="H274" s="60">
        <f t="shared" si="46"/>
        <v>0</v>
      </c>
      <c r="I274" s="58"/>
      <c r="J274" s="4"/>
      <c r="K274" s="40"/>
      <c r="L274" s="40"/>
    </row>
    <row r="275" spans="3:12" s="29" customFormat="1" ht="24.95" customHeight="1">
      <c r="C275" s="111">
        <f>+C274+0.01</f>
        <v>22.060000000000009</v>
      </c>
      <c r="D275" s="88" t="s">
        <v>112</v>
      </c>
      <c r="E275" s="1">
        <v>4</v>
      </c>
      <c r="F275" s="112" t="s">
        <v>27</v>
      </c>
      <c r="G275" s="57"/>
      <c r="H275" s="60">
        <f t="shared" si="46"/>
        <v>0</v>
      </c>
      <c r="I275" s="58"/>
      <c r="J275" s="4"/>
      <c r="K275" s="40"/>
      <c r="L275" s="40"/>
    </row>
    <row r="276" spans="3:12" s="29" customFormat="1" ht="89.25" customHeight="1">
      <c r="C276" s="113"/>
      <c r="D276" s="88" t="s">
        <v>113</v>
      </c>
      <c r="E276" s="114"/>
      <c r="F276" s="115"/>
      <c r="G276" s="59"/>
      <c r="H276" s="59"/>
      <c r="I276" s="58"/>
      <c r="J276" s="4"/>
      <c r="K276" s="40"/>
      <c r="L276" s="40"/>
    </row>
    <row r="277" spans="3:12" s="29" customFormat="1" ht="41.25" customHeight="1">
      <c r="C277" s="111">
        <f>+C275+0.01</f>
        <v>22.070000000000011</v>
      </c>
      <c r="D277" s="88" t="s">
        <v>114</v>
      </c>
      <c r="E277" s="1">
        <v>1</v>
      </c>
      <c r="F277" s="112" t="s">
        <v>27</v>
      </c>
      <c r="G277" s="57"/>
      <c r="H277" s="60">
        <f>E277*G277</f>
        <v>0</v>
      </c>
      <c r="I277" s="61"/>
      <c r="J277" s="4"/>
      <c r="K277" s="40"/>
      <c r="L277" s="40"/>
    </row>
    <row r="278" spans="3:12" s="29" customFormat="1" ht="100.5" customHeight="1">
      <c r="C278" s="111"/>
      <c r="D278" s="88" t="s">
        <v>115</v>
      </c>
      <c r="E278" s="114"/>
      <c r="F278" s="115"/>
      <c r="G278" s="59"/>
      <c r="H278" s="59"/>
      <c r="I278" s="61"/>
      <c r="J278" s="4"/>
      <c r="K278" s="40"/>
      <c r="L278" s="40"/>
    </row>
    <row r="279" spans="3:12" s="29" customFormat="1" ht="41.25" customHeight="1">
      <c r="C279" s="111">
        <f>+C277+0.01</f>
        <v>22.080000000000013</v>
      </c>
      <c r="D279" s="88" t="s">
        <v>116</v>
      </c>
      <c r="E279" s="1">
        <v>1</v>
      </c>
      <c r="F279" s="112" t="s">
        <v>27</v>
      </c>
      <c r="G279" s="57"/>
      <c r="H279" s="60">
        <f>E279*G279</f>
        <v>0</v>
      </c>
      <c r="I279" s="61"/>
      <c r="J279" s="4"/>
      <c r="K279" s="40"/>
      <c r="L279" s="40"/>
    </row>
    <row r="280" spans="3:12" s="29" customFormat="1" ht="72" customHeight="1">
      <c r="C280" s="113"/>
      <c r="D280" s="88" t="s">
        <v>117</v>
      </c>
      <c r="E280" s="114"/>
      <c r="F280" s="115"/>
      <c r="G280" s="59"/>
      <c r="H280" s="59"/>
      <c r="I280" s="58"/>
      <c r="J280" s="4"/>
      <c r="K280" s="40"/>
      <c r="L280" s="40"/>
    </row>
    <row r="281" spans="3:12" s="29" customFormat="1" ht="41.25" customHeight="1">
      <c r="C281" s="111">
        <f>+C279+0.01</f>
        <v>22.090000000000014</v>
      </c>
      <c r="D281" s="88" t="s">
        <v>118</v>
      </c>
      <c r="E281" s="1">
        <v>27</v>
      </c>
      <c r="F281" s="112" t="s">
        <v>27</v>
      </c>
      <c r="G281" s="57"/>
      <c r="H281" s="60">
        <f t="shared" ref="H281:H284" si="47">E281*G281</f>
        <v>0</v>
      </c>
      <c r="I281" s="58"/>
      <c r="J281" s="4"/>
      <c r="K281" s="40"/>
      <c r="L281" s="40"/>
    </row>
    <row r="282" spans="3:12" s="29" customFormat="1" ht="41.25" customHeight="1">
      <c r="C282" s="111">
        <f>+C281+0.01</f>
        <v>22.100000000000016</v>
      </c>
      <c r="D282" s="88" t="s">
        <v>119</v>
      </c>
      <c r="E282" s="1">
        <v>26</v>
      </c>
      <c r="F282" s="112" t="s">
        <v>27</v>
      </c>
      <c r="G282" s="57"/>
      <c r="H282" s="60">
        <f t="shared" si="47"/>
        <v>0</v>
      </c>
      <c r="I282" s="62"/>
      <c r="J282" s="4"/>
      <c r="K282" s="40"/>
      <c r="L282" s="40"/>
    </row>
    <row r="283" spans="3:12" s="29" customFormat="1" ht="41.25" customHeight="1">
      <c r="C283" s="111">
        <f t="shared" ref="C283:C284" si="48">+C282+0.01</f>
        <v>22.110000000000017</v>
      </c>
      <c r="D283" s="88" t="s">
        <v>120</v>
      </c>
      <c r="E283" s="1">
        <v>3</v>
      </c>
      <c r="F283" s="112" t="s">
        <v>27</v>
      </c>
      <c r="G283" s="57"/>
      <c r="H283" s="60">
        <f t="shared" si="47"/>
        <v>0</v>
      </c>
      <c r="I283" s="62"/>
      <c r="J283" s="4"/>
      <c r="K283" s="40"/>
      <c r="L283" s="40"/>
    </row>
    <row r="284" spans="3:12" s="29" customFormat="1" ht="41.25" customHeight="1">
      <c r="C284" s="111">
        <f t="shared" si="48"/>
        <v>22.120000000000019</v>
      </c>
      <c r="D284" s="88" t="s">
        <v>121</v>
      </c>
      <c r="E284" s="1">
        <v>14</v>
      </c>
      <c r="F284" s="112" t="s">
        <v>27</v>
      </c>
      <c r="G284" s="57"/>
      <c r="H284" s="60">
        <f t="shared" si="47"/>
        <v>0</v>
      </c>
      <c r="I284" s="62"/>
      <c r="J284" s="4"/>
      <c r="K284" s="40"/>
      <c r="L284" s="40"/>
    </row>
    <row r="285" spans="3:12" s="29" customFormat="1" ht="96" customHeight="1">
      <c r="C285" s="111"/>
      <c r="D285" s="88" t="s">
        <v>122</v>
      </c>
      <c r="E285" s="116"/>
      <c r="F285" s="101"/>
      <c r="G285" s="60"/>
      <c r="H285" s="60"/>
      <c r="I285" s="62"/>
      <c r="J285" s="4"/>
      <c r="K285" s="40"/>
      <c r="L285" s="40"/>
    </row>
    <row r="286" spans="3:12" s="29" customFormat="1" ht="41.25" customHeight="1">
      <c r="C286" s="111">
        <f>+C284+0.01</f>
        <v>22.13000000000002</v>
      </c>
      <c r="D286" s="88" t="s">
        <v>123</v>
      </c>
      <c r="E286" s="1">
        <v>2</v>
      </c>
      <c r="F286" s="112" t="s">
        <v>27</v>
      </c>
      <c r="G286" s="57"/>
      <c r="H286" s="60">
        <f t="shared" ref="H286:H288" si="49">G286*E286</f>
        <v>0</v>
      </c>
      <c r="I286" s="62"/>
      <c r="J286" s="4"/>
      <c r="K286" s="40"/>
      <c r="L286" s="40"/>
    </row>
    <row r="287" spans="3:12" s="29" customFormat="1" ht="41.25" customHeight="1">
      <c r="C287" s="111">
        <f>+C286+0.01</f>
        <v>22.140000000000022</v>
      </c>
      <c r="D287" s="88" t="s">
        <v>124</v>
      </c>
      <c r="E287" s="1">
        <v>2</v>
      </c>
      <c r="F287" s="112" t="s">
        <v>27</v>
      </c>
      <c r="G287" s="57"/>
      <c r="H287" s="60">
        <f t="shared" si="49"/>
        <v>0</v>
      </c>
      <c r="I287" s="63"/>
      <c r="J287" s="4"/>
      <c r="K287" s="40"/>
      <c r="L287" s="40"/>
    </row>
    <row r="288" spans="3:12" s="29" customFormat="1" ht="41.25" customHeight="1">
      <c r="C288" s="111">
        <f>+C287+0.01</f>
        <v>22.150000000000023</v>
      </c>
      <c r="D288" s="88" t="s">
        <v>281</v>
      </c>
      <c r="E288" s="1">
        <v>2</v>
      </c>
      <c r="F288" s="112" t="s">
        <v>27</v>
      </c>
      <c r="G288" s="57"/>
      <c r="H288" s="60">
        <f t="shared" si="49"/>
        <v>0</v>
      </c>
      <c r="I288" s="62"/>
      <c r="J288" s="4"/>
      <c r="K288" s="40"/>
      <c r="L288" s="40"/>
    </row>
    <row r="289" spans="3:12" s="31" customFormat="1" ht="41.25" customHeight="1">
      <c r="C289" s="83">
        <v>23</v>
      </c>
      <c r="D289" s="84" t="s">
        <v>35</v>
      </c>
      <c r="E289" s="85"/>
      <c r="F289" s="117"/>
      <c r="G289" s="13"/>
      <c r="H289" s="13"/>
      <c r="I289" s="14">
        <f>SUM(H290:H299)</f>
        <v>0</v>
      </c>
      <c r="J289" s="15"/>
      <c r="K289" s="52"/>
      <c r="L289" s="52"/>
    </row>
    <row r="290" spans="3:12" ht="62.25" customHeight="1">
      <c r="C290" s="118">
        <f>+C289+0.01</f>
        <v>23.01</v>
      </c>
      <c r="D290" s="88" t="s">
        <v>342</v>
      </c>
      <c r="E290" s="100">
        <v>17</v>
      </c>
      <c r="F290" s="101" t="s">
        <v>27</v>
      </c>
      <c r="G290" s="17"/>
      <c r="H290" s="17">
        <f t="shared" ref="H290:H298" si="50">ROUND(G290*E290,2)</f>
        <v>0</v>
      </c>
      <c r="I290" s="19"/>
    </row>
    <row r="291" spans="3:12" ht="57.75" customHeight="1">
      <c r="C291" s="118">
        <f>+C290+0.01</f>
        <v>23.020000000000003</v>
      </c>
      <c r="D291" s="88" t="s">
        <v>343</v>
      </c>
      <c r="E291" s="100">
        <v>25</v>
      </c>
      <c r="F291" s="101" t="s">
        <v>27</v>
      </c>
      <c r="G291" s="17"/>
      <c r="H291" s="17">
        <f t="shared" ref="H291" si="51">ROUND(G291*E291,2)</f>
        <v>0</v>
      </c>
      <c r="I291" s="19"/>
    </row>
    <row r="292" spans="3:12" ht="28.5" customHeight="1">
      <c r="C292" s="118">
        <f>+C290+0.01</f>
        <v>23.020000000000003</v>
      </c>
      <c r="D292" s="88" t="s">
        <v>344</v>
      </c>
      <c r="E292" s="100">
        <v>1</v>
      </c>
      <c r="F292" s="101" t="s">
        <v>27</v>
      </c>
      <c r="G292" s="17"/>
      <c r="H292" s="17">
        <f t="shared" si="50"/>
        <v>0</v>
      </c>
      <c r="I292" s="19"/>
    </row>
    <row r="293" spans="3:12" ht="38.25" customHeight="1">
      <c r="C293" s="118">
        <f t="shared" ref="C293:C299" si="52">+C292+0.01</f>
        <v>23.030000000000005</v>
      </c>
      <c r="D293" s="88" t="s">
        <v>345</v>
      </c>
      <c r="E293" s="100">
        <v>2</v>
      </c>
      <c r="F293" s="101" t="s">
        <v>27</v>
      </c>
      <c r="G293" s="17"/>
      <c r="H293" s="17">
        <f t="shared" si="50"/>
        <v>0</v>
      </c>
      <c r="I293" s="19"/>
    </row>
    <row r="294" spans="3:12" ht="26.25" customHeight="1">
      <c r="C294" s="118">
        <f t="shared" si="52"/>
        <v>23.040000000000006</v>
      </c>
      <c r="D294" s="88" t="s">
        <v>346</v>
      </c>
      <c r="E294" s="100">
        <v>5</v>
      </c>
      <c r="F294" s="101" t="s">
        <v>27</v>
      </c>
      <c r="G294" s="17"/>
      <c r="H294" s="17">
        <f t="shared" si="50"/>
        <v>0</v>
      </c>
      <c r="I294" s="19"/>
    </row>
    <row r="295" spans="3:12" ht="27" customHeight="1">
      <c r="C295" s="118">
        <f t="shared" si="52"/>
        <v>23.050000000000008</v>
      </c>
      <c r="D295" s="88" t="s">
        <v>347</v>
      </c>
      <c r="E295" s="116">
        <v>1</v>
      </c>
      <c r="F295" s="101" t="s">
        <v>27</v>
      </c>
      <c r="G295" s="17"/>
      <c r="H295" s="60">
        <f t="shared" si="50"/>
        <v>0</v>
      </c>
      <c r="I295" s="19"/>
    </row>
    <row r="296" spans="3:12" ht="33.75" customHeight="1">
      <c r="C296" s="118">
        <f t="shared" si="52"/>
        <v>23.060000000000009</v>
      </c>
      <c r="D296" s="88" t="s">
        <v>348</v>
      </c>
      <c r="E296" s="116">
        <v>6</v>
      </c>
      <c r="F296" s="101" t="s">
        <v>27</v>
      </c>
      <c r="G296" s="17"/>
      <c r="H296" s="60">
        <f t="shared" si="50"/>
        <v>0</v>
      </c>
      <c r="I296" s="19"/>
    </row>
    <row r="297" spans="3:12" ht="49.5" customHeight="1">
      <c r="C297" s="118">
        <f t="shared" si="52"/>
        <v>23.070000000000011</v>
      </c>
      <c r="D297" s="88" t="s">
        <v>36</v>
      </c>
      <c r="E297" s="119">
        <v>1</v>
      </c>
      <c r="F297" s="101" t="s">
        <v>27</v>
      </c>
      <c r="G297" s="17"/>
      <c r="H297" s="64">
        <f t="shared" si="50"/>
        <v>0</v>
      </c>
      <c r="I297" s="19"/>
    </row>
    <row r="298" spans="3:12" ht="28.5" customHeight="1">
      <c r="C298" s="118">
        <f t="shared" si="52"/>
        <v>23.080000000000013</v>
      </c>
      <c r="D298" s="88" t="s">
        <v>349</v>
      </c>
      <c r="E298" s="116">
        <v>4</v>
      </c>
      <c r="F298" s="101" t="s">
        <v>27</v>
      </c>
      <c r="G298" s="17"/>
      <c r="H298" s="60">
        <f t="shared" si="50"/>
        <v>0</v>
      </c>
      <c r="I298" s="19"/>
    </row>
    <row r="299" spans="3:12" ht="104.1" customHeight="1">
      <c r="C299" s="118">
        <f t="shared" si="52"/>
        <v>23.090000000000014</v>
      </c>
      <c r="D299" s="88" t="s">
        <v>350</v>
      </c>
      <c r="E299" s="116">
        <v>1</v>
      </c>
      <c r="F299" s="101" t="s">
        <v>26</v>
      </c>
      <c r="G299" s="60"/>
      <c r="H299" s="60">
        <f>ROUND(G299*E299,2)</f>
        <v>0</v>
      </c>
      <c r="I299" s="19"/>
    </row>
    <row r="300" spans="3:12" s="31" customFormat="1" ht="41.25" customHeight="1">
      <c r="C300" s="83">
        <v>24</v>
      </c>
      <c r="D300" s="84" t="s">
        <v>157</v>
      </c>
      <c r="E300" s="85"/>
      <c r="F300" s="117"/>
      <c r="G300" s="13"/>
      <c r="H300" s="13"/>
      <c r="I300" s="14">
        <f>SUM(H301:H301)</f>
        <v>0</v>
      </c>
      <c r="J300" s="15"/>
      <c r="K300" s="52"/>
      <c r="L300" s="52"/>
    </row>
    <row r="301" spans="3:12" ht="47.25" customHeight="1">
      <c r="C301" s="118">
        <v>26.01</v>
      </c>
      <c r="D301" s="88" t="s">
        <v>158</v>
      </c>
      <c r="E301" s="100">
        <v>1</v>
      </c>
      <c r="F301" s="101" t="s">
        <v>26</v>
      </c>
      <c r="G301" s="17"/>
      <c r="H301" s="17">
        <f t="shared" ref="H301" si="53">ROUND(G301*E301,2)</f>
        <v>0</v>
      </c>
      <c r="I301" s="19"/>
    </row>
    <row r="302" spans="3:12" s="15" customFormat="1" ht="25.5" customHeight="1" thickBot="1">
      <c r="C302" s="120"/>
      <c r="D302" s="121" t="s">
        <v>29</v>
      </c>
      <c r="E302" s="122"/>
      <c r="F302" s="123"/>
      <c r="G302" s="65"/>
      <c r="H302" s="66"/>
      <c r="I302" s="67">
        <f>SUM(I7:I301)</f>
        <v>0</v>
      </c>
    </row>
    <row r="303" spans="3:12">
      <c r="C303" s="124"/>
      <c r="E303" s="69"/>
      <c r="F303" s="69"/>
      <c r="G303" s="2"/>
      <c r="H303" s="2"/>
      <c r="I303" s="2"/>
    </row>
    <row r="304" spans="3:12">
      <c r="E304" s="69"/>
      <c r="F304" s="69"/>
      <c r="G304" s="2"/>
      <c r="H304" s="2"/>
      <c r="I304" s="2"/>
    </row>
    <row r="305" spans="5:9">
      <c r="E305" s="69"/>
      <c r="F305" s="69"/>
      <c r="G305" s="2"/>
      <c r="H305" s="2"/>
      <c r="I305" s="2"/>
    </row>
  </sheetData>
  <sheetProtection algorithmName="SHA-512" hashValue="Z7RvpR3/2Wm02amC7bxZy5mEMLUKBEtYCCUmwn50KrkfxTCuxKt0Lqa3DHRgiSGVZLeRWwCe064uUdjO3VyD3w==" saltValue="BUILITUb9gmUFFANdscEjw==" spinCount="100000" sheet="1" objects="1" scenarios="1"/>
  <mergeCells count="1">
    <mergeCell ref="J70:J71"/>
  </mergeCells>
  <phoneticPr fontId="6" type="noConversion"/>
  <printOptions horizontalCentered="1"/>
  <pageMargins left="0.62992125984251968" right="0.62992125984251968" top="0.62992125984251968" bottom="0.47244094488188981" header="0" footer="0.23622047244094491"/>
  <pageSetup scale="50" fitToHeight="0" orientation="portrait" r:id="rId1"/>
  <headerFooter>
    <oddFooter>&amp;C&amp;8 1/11</oddFooter>
  </headerFooter>
  <rowBreaks count="2" manualBreakCount="2">
    <brk id="35" min="1" max="9" man="1"/>
    <brk id="275" min="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PLAN DE OFERTA</vt:lpstr>
      <vt:lpstr>'PLAN DE OFERTA'!Área_de_impresión</vt:lpstr>
      <vt:lpstr>'PLAN DE OFERTA'!Títulos_a_imprimir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2022-12-20T23:01:42Z</dcterms:modified>
</cp:coreProperties>
</file>