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9"/>
  <workbookPr filterPrivacy="1"/>
  <xr:revisionPtr revIDLastSave="0" documentId="8_{4DFA7B78-34A9-4B76-A520-C6A2345994E9}" xr6:coauthVersionLast="36" xr6:coauthVersionMax="36" xr10:uidLastSave="{00000000-0000-0000-0000-000000000000}"/>
  <bookViews>
    <workbookView xWindow="0" yWindow="0" windowWidth="25965" windowHeight="10290" tabRatio="605" xr2:uid="{00000000-000D-0000-FFFF-FFFF00000000}"/>
  </bookViews>
  <sheets>
    <sheet name="FORMULARIO DE OFERTA" sheetId="17" r:id="rId1"/>
  </sheets>
  <externalReferences>
    <externalReference r:id="rId2"/>
  </externalReferences>
  <definedNames>
    <definedName name="__xlfn.BAHTTEXT" hidden="1">#NAME?</definedName>
    <definedName name="_Key1" hidden="1">[1]INSUMO_MAQUINARIA!#REF!</definedName>
    <definedName name="_Order1" hidden="1">0</definedName>
    <definedName name="_Order2" hidden="1">0</definedName>
    <definedName name="_xlnm.Print_Area" localSheetId="0">'FORMULARIO DE OFERTA'!$B$2:$J$370</definedName>
    <definedName name="GAMEZ" hidden="1">{"'TABLAS GRAFICAS'!$B$51:$B$62","'GRAFICOS'!$A$45"}</definedName>
    <definedName name="HTML_CodePage" hidden="1">1252</definedName>
    <definedName name="HTML_Control" hidden="1">{"'TABLAS GRAFICAS'!$B$51:$B$62","'GRAFICOS'!$A$45"}</definedName>
    <definedName name="HTML_Description" hidden="1">""</definedName>
    <definedName name="HTML_Email" hidden="1">""</definedName>
    <definedName name="HTML_Header" hidden="1">"GRAFICOS"</definedName>
    <definedName name="HTML_LastUpdate" hidden="1">"11/26/97"</definedName>
    <definedName name="HTML_LineAfter" hidden="1">TRUE</definedName>
    <definedName name="HTML_LineBefore" hidden="1">TRUE</definedName>
    <definedName name="HTML_Name" hidden="1">"Mapeo Digital"</definedName>
    <definedName name="HTML_OBDlg2" hidden="1">TRUE</definedName>
    <definedName name="HTML_OBDlg4" hidden="1">TRUE</definedName>
    <definedName name="HTML_OS" hidden="1">0</definedName>
    <definedName name="HTML_PathFile" hidden="1">"C:\aplicaciones\HTML.htm"</definedName>
    <definedName name="HTML_Title" hidden="1">"ESTADISTICO"</definedName>
    <definedName name="OK" hidden="1">{"'TABLAS GRAFICAS'!$B$51:$B$62","'GRAFICOS'!$A$45"}</definedName>
  </definedNames>
  <calcPr calcId="191029"/>
</workbook>
</file>

<file path=xl/calcChain.xml><?xml version="1.0" encoding="utf-8"?>
<calcChain xmlns="http://schemas.openxmlformats.org/spreadsheetml/2006/main">
  <c r="H78" i="17" l="1"/>
  <c r="H276" i="17" l="1"/>
  <c r="H275" i="17"/>
  <c r="H274" i="17"/>
  <c r="H273" i="17"/>
  <c r="H272" i="17"/>
  <c r="H271" i="17"/>
  <c r="H270" i="17"/>
  <c r="H269" i="17"/>
  <c r="H268" i="17"/>
  <c r="H360" i="17"/>
  <c r="H359" i="17"/>
  <c r="H357" i="17"/>
  <c r="H356" i="17"/>
  <c r="H355" i="17"/>
  <c r="H354" i="17"/>
  <c r="H353" i="17"/>
  <c r="H352" i="17"/>
  <c r="H351" i="17"/>
  <c r="H350" i="17"/>
  <c r="H348" i="17"/>
  <c r="H347" i="17" s="1"/>
  <c r="H346" i="17"/>
  <c r="H345" i="17" s="1"/>
  <c r="H343" i="17"/>
  <c r="H342" i="17"/>
  <c r="H341" i="17"/>
  <c r="H340" i="17"/>
  <c r="H339" i="17"/>
  <c r="H338" i="17"/>
  <c r="H336" i="17"/>
  <c r="H335" i="17"/>
  <c r="H334" i="17"/>
  <c r="H332" i="17"/>
  <c r="H331" i="17"/>
  <c r="H330" i="17"/>
  <c r="H328" i="17"/>
  <c r="H327" i="17"/>
  <c r="H326" i="17"/>
  <c r="H325" i="17"/>
  <c r="H324" i="17"/>
  <c r="H323" i="17"/>
  <c r="H322" i="17"/>
  <c r="H321" i="17"/>
  <c r="H320" i="17"/>
  <c r="H319" i="17"/>
  <c r="H318" i="17"/>
  <c r="H317" i="17"/>
  <c r="H316" i="17"/>
  <c r="H315" i="17"/>
  <c r="H313" i="17"/>
  <c r="H312" i="17"/>
  <c r="H311" i="17"/>
  <c r="H310" i="17"/>
  <c r="H309" i="17"/>
  <c r="H308" i="17"/>
  <c r="H307" i="17"/>
  <c r="H306" i="17"/>
  <c r="H305" i="17"/>
  <c r="H304" i="17"/>
  <c r="H303" i="17"/>
  <c r="H302" i="17"/>
  <c r="H301" i="17"/>
  <c r="H300" i="17"/>
  <c r="H298" i="17"/>
  <c r="H297" i="17"/>
  <c r="H296" i="17"/>
  <c r="H295" i="17"/>
  <c r="H294" i="17"/>
  <c r="H293" i="17"/>
  <c r="H292" i="17"/>
  <c r="H291" i="17"/>
  <c r="H290" i="17"/>
  <c r="H289" i="17"/>
  <c r="H288" i="17"/>
  <c r="H287" i="17"/>
  <c r="H286" i="17"/>
  <c r="H285" i="17"/>
  <c r="H282" i="17"/>
  <c r="H281" i="17"/>
  <c r="H280" i="17"/>
  <c r="H279" i="17"/>
  <c r="H278" i="17"/>
  <c r="H277" i="17"/>
  <c r="H267" i="17"/>
  <c r="H266" i="17"/>
  <c r="H264" i="17"/>
  <c r="H263" i="17"/>
  <c r="H262" i="17"/>
  <c r="H261" i="17"/>
  <c r="H260" i="17"/>
  <c r="H259" i="17"/>
  <c r="H258" i="17"/>
  <c r="H257" i="17"/>
  <c r="H256" i="17"/>
  <c r="H255" i="17"/>
  <c r="H254" i="17"/>
  <c r="H253" i="17"/>
  <c r="H252" i="17"/>
  <c r="H251" i="17"/>
  <c r="H250" i="17"/>
  <c r="H249" i="17"/>
  <c r="H248" i="17"/>
  <c r="H247" i="17"/>
  <c r="H246" i="17"/>
  <c r="H245" i="17"/>
  <c r="H244" i="17"/>
  <c r="H242" i="17"/>
  <c r="H241" i="17"/>
  <c r="H240" i="17"/>
  <c r="H239" i="17"/>
  <c r="H238" i="17"/>
  <c r="H237" i="17"/>
  <c r="H236" i="17"/>
  <c r="H235" i="17"/>
  <c r="H234" i="17"/>
  <c r="H233" i="17"/>
  <c r="H232" i="17"/>
  <c r="H231" i="17"/>
  <c r="H230" i="17"/>
  <c r="H229" i="17"/>
  <c r="H228" i="17"/>
  <c r="H227" i="17"/>
  <c r="H226" i="17"/>
  <c r="H225" i="17"/>
  <c r="H224" i="17"/>
  <c r="H223" i="17"/>
  <c r="H222" i="17"/>
  <c r="H221" i="17"/>
  <c r="H220" i="17"/>
  <c r="H219" i="17"/>
  <c r="H217" i="17"/>
  <c r="H216" i="17"/>
  <c r="H215" i="17"/>
  <c r="H214" i="17"/>
  <c r="H213" i="17"/>
  <c r="H212" i="17"/>
  <c r="H211" i="17"/>
  <c r="H210" i="17"/>
  <c r="H209" i="17"/>
  <c r="H208" i="17"/>
  <c r="H206" i="17"/>
  <c r="H205" i="17"/>
  <c r="H202" i="17"/>
  <c r="H201" i="17"/>
  <c r="H200" i="17"/>
  <c r="H199" i="17"/>
  <c r="H196" i="17"/>
  <c r="E195" i="17"/>
  <c r="H195" i="17" s="1"/>
  <c r="H194" i="17"/>
  <c r="E193" i="17"/>
  <c r="H193" i="17" s="1"/>
  <c r="H192" i="17"/>
  <c r="H191" i="17"/>
  <c r="H190" i="17"/>
  <c r="H189" i="17"/>
  <c r="H188" i="17"/>
  <c r="H187" i="17"/>
  <c r="E186" i="17"/>
  <c r="E180" i="17" s="1"/>
  <c r="H185" i="17"/>
  <c r="H179" i="17"/>
  <c r="E177" i="17"/>
  <c r="H177" i="17" s="1"/>
  <c r="E176" i="17"/>
  <c r="H176" i="17" s="1"/>
  <c r="H175" i="17"/>
  <c r="H173" i="17"/>
  <c r="H172" i="17"/>
  <c r="H171" i="17"/>
  <c r="H170" i="17"/>
  <c r="H169" i="17"/>
  <c r="H168" i="17"/>
  <c r="E166" i="17"/>
  <c r="H166" i="17" s="1"/>
  <c r="H165" i="17"/>
  <c r="E164" i="17"/>
  <c r="H164" i="17" s="1"/>
  <c r="H163" i="17"/>
  <c r="H162" i="17"/>
  <c r="H161" i="17"/>
  <c r="H160" i="17"/>
  <c r="H159" i="17"/>
  <c r="H158" i="17"/>
  <c r="H157" i="17"/>
  <c r="H156" i="17"/>
  <c r="H155" i="17"/>
  <c r="H154" i="17"/>
  <c r="H153" i="17"/>
  <c r="H152" i="17"/>
  <c r="H151" i="17"/>
  <c r="H150" i="17"/>
  <c r="H149" i="17"/>
  <c r="H148" i="17"/>
  <c r="H147" i="17"/>
  <c r="E144" i="17"/>
  <c r="E146" i="17" s="1"/>
  <c r="H146" i="17" s="1"/>
  <c r="E143" i="17"/>
  <c r="H143" i="17" s="1"/>
  <c r="E142" i="17"/>
  <c r="H142" i="17" s="1"/>
  <c r="H141" i="17"/>
  <c r="H140" i="17"/>
  <c r="H139" i="17"/>
  <c r="E137" i="17"/>
  <c r="H137" i="17" s="1"/>
  <c r="H136" i="17"/>
  <c r="E135" i="17"/>
  <c r="H135" i="17" s="1"/>
  <c r="H134" i="17"/>
  <c r="H133" i="17"/>
  <c r="H132" i="17"/>
  <c r="H131" i="17"/>
  <c r="H130" i="17"/>
  <c r="H129" i="17"/>
  <c r="H128" i="17"/>
  <c r="H127" i="17"/>
  <c r="H126" i="17"/>
  <c r="H125" i="17"/>
  <c r="H124" i="17"/>
  <c r="H123" i="17"/>
  <c r="H120" i="17"/>
  <c r="H119" i="17"/>
  <c r="H118" i="17"/>
  <c r="H117" i="17"/>
  <c r="H116" i="17"/>
  <c r="H115" i="17"/>
  <c r="H114" i="17"/>
  <c r="H113" i="17"/>
  <c r="H111" i="17"/>
  <c r="H110" i="17"/>
  <c r="H109" i="17"/>
  <c r="H108" i="17"/>
  <c r="H107" i="17"/>
  <c r="H106" i="17"/>
  <c r="H105" i="17"/>
  <c r="H104" i="17"/>
  <c r="H103" i="17"/>
  <c r="H102" i="17"/>
  <c r="H101" i="17"/>
  <c r="H100" i="17"/>
  <c r="H99" i="17"/>
  <c r="H98" i="17"/>
  <c r="H97" i="17"/>
  <c r="H96" i="17"/>
  <c r="H94" i="17"/>
  <c r="H93" i="17"/>
  <c r="H92" i="17"/>
  <c r="H91" i="17"/>
  <c r="H89" i="17"/>
  <c r="H88" i="17"/>
  <c r="H87" i="17"/>
  <c r="H86" i="17"/>
  <c r="H85" i="17"/>
  <c r="H83" i="17"/>
  <c r="H82" i="17"/>
  <c r="H81" i="17"/>
  <c r="H80" i="17"/>
  <c r="H79" i="17"/>
  <c r="H76" i="17"/>
  <c r="H75" i="17"/>
  <c r="H74" i="17"/>
  <c r="H73" i="17"/>
  <c r="H72" i="17"/>
  <c r="H70" i="17"/>
  <c r="H69" i="17"/>
  <c r="H68" i="17"/>
  <c r="H67" i="17"/>
  <c r="H65" i="17"/>
  <c r="H64" i="17"/>
  <c r="H63" i="17"/>
  <c r="H61" i="17"/>
  <c r="H60" i="17"/>
  <c r="H58" i="17"/>
  <c r="H57" i="17"/>
  <c r="H56" i="17"/>
  <c r="H55" i="17"/>
  <c r="H54" i="17"/>
  <c r="H53" i="17"/>
  <c r="H52" i="17"/>
  <c r="H51" i="17"/>
  <c r="H49" i="17"/>
  <c r="H48" i="17"/>
  <c r="H47" i="17"/>
  <c r="H46" i="17"/>
  <c r="H45" i="17"/>
  <c r="H44" i="17"/>
  <c r="H43" i="17"/>
  <c r="H42" i="17"/>
  <c r="H41" i="17"/>
  <c r="H40" i="17"/>
  <c r="H39" i="17"/>
  <c r="H38" i="17"/>
  <c r="H36" i="17"/>
  <c r="H35" i="17"/>
  <c r="H34" i="17"/>
  <c r="H32" i="17"/>
  <c r="H31" i="17"/>
  <c r="H30" i="17"/>
  <c r="H29" i="17"/>
  <c r="H27" i="17"/>
  <c r="H26" i="17"/>
  <c r="H25" i="17"/>
  <c r="H24" i="17"/>
  <c r="H22" i="17"/>
  <c r="H21" i="17"/>
  <c r="H20" i="17"/>
  <c r="H19" i="17"/>
  <c r="H18" i="17"/>
  <c r="H17" i="17"/>
  <c r="H16" i="17"/>
  <c r="H15" i="17"/>
  <c r="H14" i="17"/>
  <c r="H13" i="17"/>
  <c r="H12" i="17"/>
  <c r="H11" i="17"/>
  <c r="H9" i="17"/>
  <c r="H8" i="17"/>
  <c r="I7" i="17" s="1"/>
  <c r="I344" i="17" l="1"/>
  <c r="I95" i="17"/>
  <c r="I358" i="17"/>
  <c r="I349" i="17"/>
  <c r="I112" i="17"/>
  <c r="I77" i="17"/>
  <c r="I37" i="17"/>
  <c r="I33" i="17"/>
  <c r="I10" i="17"/>
  <c r="I62" i="17"/>
  <c r="I59" i="17"/>
  <c r="H314" i="17"/>
  <c r="E184" i="17"/>
  <c r="H184" i="17" s="1"/>
  <c r="H204" i="17"/>
  <c r="I265" i="17"/>
  <c r="I66" i="17"/>
  <c r="H218" i="17"/>
  <c r="I90" i="17"/>
  <c r="E182" i="17"/>
  <c r="H182" i="17" s="1"/>
  <c r="H180" i="17"/>
  <c r="H243" i="17"/>
  <c r="H284" i="17"/>
  <c r="I28" i="17"/>
  <c r="I84" i="17"/>
  <c r="E145" i="17"/>
  <c r="H145" i="17" s="1"/>
  <c r="E181" i="17"/>
  <c r="H186" i="17"/>
  <c r="E197" i="17"/>
  <c r="H197" i="17" s="1"/>
  <c r="H207" i="17"/>
  <c r="H333" i="17"/>
  <c r="I337" i="17"/>
  <c r="I23" i="17"/>
  <c r="I50" i="17"/>
  <c r="I71" i="17"/>
  <c r="H198" i="17"/>
  <c r="H299" i="17"/>
  <c r="H329" i="17"/>
  <c r="H122" i="17"/>
  <c r="H144" i="17"/>
  <c r="H174" i="17"/>
  <c r="H167" i="17" s="1"/>
  <c r="H138" i="17" l="1"/>
  <c r="I203" i="17"/>
  <c r="I283" i="17"/>
  <c r="E183" i="17"/>
  <c r="H183" i="17" s="1"/>
  <c r="H181" i="17"/>
  <c r="H178" i="17" l="1"/>
  <c r="I121" i="17" s="1"/>
  <c r="I362" i="17" s="1"/>
  <c r="I364" i="17" s="1"/>
  <c r="I366" i="17" l="1"/>
  <c r="I368" i="17" s="1"/>
</calcChain>
</file>

<file path=xl/sharedStrings.xml><?xml version="1.0" encoding="utf-8"?>
<sst xmlns="http://schemas.openxmlformats.org/spreadsheetml/2006/main" count="684" uniqueCount="353">
  <si>
    <t>PARTIDA</t>
  </si>
  <si>
    <t>DESCRIPCIÓN</t>
  </si>
  <si>
    <t>CANTIDAD</t>
  </si>
  <si>
    <t>PRECIO UNITARIO</t>
  </si>
  <si>
    <t>SUB TOTAL</t>
  </si>
  <si>
    <t>TOTAL</t>
  </si>
  <si>
    <t>PISOS</t>
  </si>
  <si>
    <t>PUERTAS</t>
  </si>
  <si>
    <t>VENTANAS</t>
  </si>
  <si>
    <t>MUEBLES</t>
  </si>
  <si>
    <t>EXCAVACION EN FUNDACIONES</t>
  </si>
  <si>
    <t>RELLENOS COMPACTADOS MATERIAL SELECTO</t>
  </si>
  <si>
    <t>CONCRETO ESTRUCTURAL</t>
  </si>
  <si>
    <t>INSTALACIONES ELECTRICAS</t>
  </si>
  <si>
    <t>AIRE ACONDICIONADO Y EXTRACCION MECANICA</t>
  </si>
  <si>
    <t>ALBAÑILERIA</t>
  </si>
  <si>
    <t>INSTALACIONES HIDRAULICAS</t>
  </si>
  <si>
    <t>MISCELANEOS</t>
  </si>
  <si>
    <t>Suministro y colocación de placa conmemorativa del proyecto elaborada en bronce, cuyas medidas serán de 0.70 x 0.60 mts. aproximadamente; diseño, colores y leyendas a definir</t>
  </si>
  <si>
    <t>SEÑALETICA</t>
  </si>
  <si>
    <t>Instalación provisional Agua Potable, Aguas Negras y Energía Eléctrica</t>
  </si>
  <si>
    <t>A</t>
  </si>
  <si>
    <t xml:space="preserve">INSTALACIONES PROVISIONALES </t>
  </si>
  <si>
    <t>Elaboración del Plan de Gestión Ambiental y Social (PGAS)</t>
  </si>
  <si>
    <t xml:space="preserve">TOTAL COSTO DIRECTO </t>
  </si>
  <si>
    <t>B</t>
  </si>
  <si>
    <t xml:space="preserve">TOTAL COSTO INDIRECTO </t>
  </si>
  <si>
    <t>C</t>
  </si>
  <si>
    <t xml:space="preserve">IMPUESTO AL VALOR AGREGADO (IVA) </t>
  </si>
  <si>
    <t>D</t>
  </si>
  <si>
    <t>COSTO TOTAL DEL PROYECTO</t>
  </si>
  <si>
    <t>UNIDAD</t>
  </si>
  <si>
    <t>SISTEMA PARA TELEFONIA Y TRANSMISION DE DATOS</t>
  </si>
  <si>
    <t>Puerta P-9, abatible de una hoja, fabricada vidrio templado nevado, con vidrio de seguridad contra accidentes de 7mm. insulados, refuerzos internos para cerradura y accesorios en la parte superior y mocheta del mismo material</t>
  </si>
  <si>
    <t>Puerta P-10, corrediza de una hoja, fabricada vidrio templado nevado, con vidrio de seguridad contra accidentes de 7mm. insulados, refuerzos internos para cerradura y accesorios en la parte superior y mocheta del mismo material</t>
  </si>
  <si>
    <t>Puerta P-1, doble hoja automática, fabricada en lamina de acero g60 de 1.0mm, rolada en frio, pintada al horno con 30 micras de polyester color azul de línea lavable, rellena de poliuretano, con vidrio de seguridad contra accidentes de 7mm. insulados, con una capa de polyester lavable y resistente a químicos, con sellos de neoprene con refuerzos internos para cerradura y accesorios en la parte superior, la puerta se fabricara bajo normas nsf,ansi,bhma nfpa y mocheta del mismo material, fabricada en acero grado 60, cal. 16 al horno, bajo normas nsf,ansi,bhma y nfpa</t>
  </si>
  <si>
    <t>Puerta P-2, abatible de una hoja de doble acción con estructura de aluminio, chapa tipo palanca con llave y mocheta de aluminio , marco de tubo de 1 3/4" x 1 3/4", contramarco de 1 3/4", umbral de 1 3/4" x  3", parte inferior con núcleo de cartón duro con forros de lamina lisa(uno a cada lado), parte superior de la puerta de vidrio claro templado de 6 mm</t>
  </si>
  <si>
    <t>Puerta P-3, abatible de una hoja de doble acción con estructura de aluminio, chapa tipo palanca con llave y mocheta de aluminio , marco de tubo de 1 3/4" x 1 3/4", contramarco de 1 3/4", umbral de 1 3/4" x  3", parte inferior con núcleo de cartón duro con forros de lamina lisa(uno a cada lado)</t>
  </si>
  <si>
    <t>Puerta P-4, abatible de una hoja de doble acción con estructura de aluminio, chapa tipo palanca con llave y mocheta de aluminio , marco de tubo de 1 3/4" x 1 3/4", contramarco de 1 3/4", umbral de 1 3/4" x  3", parte inferior con núcleo de cartón duro con forros de lamina lisa(uno a cada lado)</t>
  </si>
  <si>
    <t>Puerta P-5, abatible de una hoja de doble acción con estructura de aluminio, chapa tipo palanca con llave y mocheta de aluminio , marco de tubo de 1 3/4" x 1 3/4", contramarco de 1 3/4", umbral de 1 3/4" x  3", parte inferior con núcleo de cartón duro con forros de lamina lisa(uno a cada lado), parte superior de la puerta de vidrio claro templado de 6 mm</t>
  </si>
  <si>
    <t>Puerta P-7, doble hoja automática, fabricada en lamina de acero g60 de 1.0mm, rolada en frio, pintada al horno con 30 micras de polyester color azul de línea lavable, rellena de poliuretano, con vidrio de seguridad contra accidentes de 7mm insulados en toda la hoja, con una capa de polyester lavable y resistente a químicos, con sellos de neoprene con refuerzos internos para cerradura y accesorios en la parte superior, la puerta se fabricara bajo normas nsf,ansi,bhma nfpa y mocheta del mismo material, fabricada en acero grado 60, cal. 16 al horno, bajo normas nsf,ansi,bhma y nfpa</t>
  </si>
  <si>
    <t>Puerta P-8, abatible de una hoja de doble acción con estructura de aluminio, chapa tipo palanca con llave y mocheta de aluminio , marco de tubo de 1 3/4" x 1 3/4", contramarco de 1 3/4", umbral de 1 3/4" x  3", parte inferior con núcleo de cartón duro con forros de lamina lisa(uno a cada lado), parte superior de la puerta de vidrio claro templado de 6 mm, ubicada en la bodega</t>
  </si>
  <si>
    <t>Puerta P-12, metálica de 1 hoja de 1.0 x 2.10 mts., con haladeras de hierro redondo liso de 5/8" x 5" y chapa tipo parche, bisagras tipo capsula de 5/8" x 5"(3minimo por hoja), forro de lamina de hierro de 1/16" en ambas caras, con aplicación de 2 manos de anticorrosivo y 1 de esmalte semi mate, a ubicar en 2do nivel para acceso de limpieza en cuarto eléctrico</t>
  </si>
  <si>
    <t>Puerta P-13, metálica de 2 hojas de 2.0 x 2.10 mts., con haladeras de hierro redondo liso de 5/8" x 5" y chapa tipo parche, bisagras tipo capsula de 5/8" x 5"(3minimo por hoja), forro de lamina de hierro de 1/16" en ambas caras, con aplicación de 2 manos de anticorrosivo y 1 de esmalte semi mate, a ubicar en generador eléctrico</t>
  </si>
  <si>
    <t>Puerta P-14, abatible de una hoja de doble acción con estructura de aluminio, chapa tipo palanca con llave y mocheta de aluminio , marco de tubo de 1 3/4" x 1 3/4", contramarco de 1 3/4", umbral de 1 3/4" x  3", parte inferior con núcleo de cartón duro con forros de lamina lisa(uno a cada lado), parte superior de la puerta de vidrio claro templado de 6 mm</t>
  </si>
  <si>
    <t xml:space="preserve">Puerta P-15 metálica de 2 hojas de 2.0 x 2.10 mts., con haladeras de hierro redondo liso de 5/8" x 5" y chapa tipo parche, bisagras tipo capsula de 5/8" x 5"(3minimo por hoja), forro de lamina de hierro de 1/16" en ambas caras, con aplicación de 2 manos de anticorrosivo y 1 de esmalte semi mate, a ubicar en acceso de 2do nivel </t>
  </si>
  <si>
    <t>Puerta P-16, metálica de 1 hoja de 1.0 x 2.10 mts., con haladeras de hierro redondo liso de 5/8" x 5" y chapa tipo parche, bisagras tipo capsula de 5/8" x 5"(3minimo por hoja), forro de lamina de hierro de 1/16" en ambas caras, con aplicación de 2 manos de anticorrosivo y 1 de esmalte semi mate, a ubicar en 2do nivel para acceso de limpieza en cuarto técnico</t>
  </si>
  <si>
    <t>Suministro e instalación de cielo falso de fibrocemento 2' x 4' x 6 mm., perfilería de aluminio tipo pesado, suspendido con alambre galvanizado entorchado, Aplicación de dos manos de pintura (como mínimo) tipo látex, color blanco. Incluye arriostramiento sismo resistente.</t>
  </si>
  <si>
    <t>Suministro e instalación de Losetas flexibles de PVC de 25cm x 6.5mm x 6.0m de Color a elegir por el suministrante, incluye estructura de fijación, soporte y refuerzos con perfiles de aluminio (ángulos, tee, cruceros omegas, uniones pvc); además de la apertura de huecos e instalación de contramarcos de perfilería, para rejillas de aire acondicionado y lámparas eléctricas.</t>
  </si>
  <si>
    <t>CIELOS FALSOS, FASCIA Y CORNISA</t>
  </si>
  <si>
    <t>Cortasol aluminio tipo screen louvers enmarcado c/tubo aluminio de 1 3/4"x1 3/4" y estruc ppal. 2x2. Incluye: sellos perimetrales y todos los accesorios necesarios para su correcto funcionamiento.</t>
  </si>
  <si>
    <t>Suministro e instalación de ventana con marco de aluminio tipo pesado,  anodizado al natural con  vidrio claro 5mm mínimo de espesor. Incluye sellos perimetrales y todos los accesorios necesarios para su correcto funcionamiento.</t>
  </si>
  <si>
    <t>Suministro e instalación de ventana con marco de aluminio tipo pesado,  anodizado al natural con  vidrio claro 5mm mínimo de espesor. Tipo esclusa.  Incluye sellos perimetrales y todos los accesorios necesarios para su correcto funcionamiento.</t>
  </si>
  <si>
    <t>Suministro e instalación de cielo falso de panel de yeso contra intemperie de 12.7 mm de espesor, con su lado mayor (borde rebajado) transversal a los canales listón, fijándose con tronillos hi-lo de 26.4 mm, espaciados @ 30 cms al centro; incluye cañuela metálica y aplicación de pintura epóxica.</t>
  </si>
  <si>
    <t xml:space="preserve">Piso de Sistema Epóxico Sanitario, según especificaciones técnicas </t>
  </si>
  <si>
    <t xml:space="preserve">Hechura  y colocación de cornisa, losetas de fibrocemento lisas, aplicación de dos manos como mínimo de pintura látex; sello de juntas con cinta, en estructura metálica existente,  aplicación de dos manos de pintura anticorrosiva, incluye sello de cepo y junta a la pared con malla metálica.  </t>
  </si>
  <si>
    <t>Ventana con estructura de hierro cuadrado para sujeción de lamina microperforada, según requerimientos del fabricante, en 2do nivel</t>
  </si>
  <si>
    <t>Piso tipo acera</t>
  </si>
  <si>
    <t>“READECUACION DE AREA PARA UNIDAD DE CUIDADOS INTENSIVOS, HOSPITAL NACIONAL ZACAMIL”</t>
  </si>
  <si>
    <t>Pared de bloque de concreto de 15x20x40 repellada, afinada</t>
  </si>
  <si>
    <t>Pretil de bloque de concreto de 10x20x40 repellada, afinada (2° nivel)</t>
  </si>
  <si>
    <t>Suministro y aplicación de pintura de látex acrílica semi brillante en superficie de pared existente y divisiones livianas nuevas con dos manos (mínimo) de primera calidad. Incluye limpieza, lijado y base, según especificaciones del fabricante.</t>
  </si>
  <si>
    <t>Suministro e instalación de tope de camilla de alto impacto, fabricado en lámina de acero G60 de un 1mm rolada en frio, pintada con una capa mayor que 0 o igual que 30 de micras de polyester lavable y resistente a químicos aplicado al horno, color azul naval, con núcleo de estructura de poliuretano expandido rígido e indeformable, con una densidad de 32 a 34 kg/m3, sellos laterales. Protector de pared del sistema ADP G1-5000, 4 "(102 mm) de altura x 1" (25 mm) de Profundidad y retenedor de aluminio.</t>
  </si>
  <si>
    <t>Protectores de esquina de 50 mm a 90°,  en lámina de acero G60 de un 1mm rolada en frio, pintada con una capa mayor que 0 o igual que 30 de micras de polyester lavable y resistente a químicos aplicado al horno sin emisión de humo, color azul naval, con núcleo de estructura de poliuretano expandido rígido e indeformable, con una densidad de 32 a 34 kg/m3, sellos superior e inferior, alt. aprox. 1.10 mts.</t>
  </si>
  <si>
    <t>Suministro e instalación de membrana impermeabilizante de 45 mils de espesor, alta reflectividad, energéticamente eficiente, con excepcional resistencia a los rayos UV, a instalar sobre losa de entrepiso cuarto técnico.</t>
  </si>
  <si>
    <t>Apertura y reparación de canales en paredes para el embebido de bajadas de tuberías hacia los artefactos sanitarios.</t>
  </si>
  <si>
    <t>Desmontaje de piso existente en áreas internas, para instalación de tuberías hidráulicas, incluye demolición de base y retiro de material.</t>
  </si>
  <si>
    <t>Suministro e Instalación Tub. PVC ø1/2" 315 PSI JC SDR 13.5, incluye accesorios, excavación, compactación y relleno.</t>
  </si>
  <si>
    <t>Suministro e Instalación Tub. PVC ø1" 250 PSI JC SDR 26, incluye accesorios, excavación, compactación y relleno.</t>
  </si>
  <si>
    <t>Suministro e Instalación Tub. HoGo ø1/2", incluye accesorios y elementos de sujeción a techo.</t>
  </si>
  <si>
    <t>Suministro e Instalación Tub. HoGo ø3/4", incluye accesorios y elementos de sujeción a techo..</t>
  </si>
  <si>
    <t>Suministro e Instalación Tub. HoGo ø1", incluye accesorios y elementos de sujeción a techo..</t>
  </si>
  <si>
    <t>Suministro e Instalación Tub. HoGo ø2", incluye accesorios, elementos de sujeción a techo y desmontaje de tubería existente a sustituir.</t>
  </si>
  <si>
    <t>Suministro e Instalación shock absorber con llave sencilla de ø1".</t>
  </si>
  <si>
    <t>Suministro e Instalación Grifo calidad nacional para área verde, con rosca para manguera. Incluye pedestal de apoyo y niple de hierro galvanizado de  ø1/2".</t>
  </si>
  <si>
    <t>Suministro e instalación de Válvula de Control Bronce ø2", incluye accesorios de conexión y anclajes a techo.</t>
  </si>
  <si>
    <t>Reparación de piso desmontado en áreas internas.</t>
  </si>
  <si>
    <t>Entronque a Red Existente.</t>
  </si>
  <si>
    <t>Prueba de presión de las tuberías.</t>
  </si>
  <si>
    <t xml:space="preserve">AGUA POTABLE </t>
  </si>
  <si>
    <t>AGUAS NEGRAS</t>
  </si>
  <si>
    <t>Desmontaje de piso existente en áreas internas y aceras, para instalación de tuberías hidráulicas, incluye demolición de base y retiro de material.</t>
  </si>
  <si>
    <t>Apertura y reparación de pasos en paredes para colocación de tuberías.</t>
  </si>
  <si>
    <t>s.g.</t>
  </si>
  <si>
    <t>Trazo y nivelación lineal para la tubería horizontal mayores o iguales a Ø4".</t>
  </si>
  <si>
    <t>Excavación para tuberías horizontales.</t>
  </si>
  <si>
    <t>Compactación, suelo selecto, relleno inicial y encamado para tuberías horizontales y bases de cajas.</t>
  </si>
  <si>
    <t>Compactación, suelo del lugar.</t>
  </si>
  <si>
    <t>Desalojo, incluye acarreo y acopio.</t>
  </si>
  <si>
    <t>Suministro e Instalación Tub. PVC ø1  1/2" 100 PSI JC, para ventilación aérea incluye accesorios.</t>
  </si>
  <si>
    <t>Suministro e Instalación Tub. PVC ø2" 125 PSI JC, incluye accesorios.</t>
  </si>
  <si>
    <t>Suministro e Instalación Tub. PVC ø4" 125 PSI JC, incluye accesorios.</t>
  </si>
  <si>
    <t>Suministro e Instalación Tub. ø4" Polietileno de Alta Densidad revestido para altas temperatura - PEAD, incluye accesorios y todo lo necesario para dejar completamente conectada la Lavachata.</t>
  </si>
  <si>
    <t>Suministro e Inst. Resumidero de piso de ø2" con rejilla cuadrada de acero inoxidable, removible, atornillada y ajustable.</t>
  </si>
  <si>
    <t>Suministro e Inst. Resumidero de piso de ø4" con rejilla cuadrada de acero inoxidable, removible, atornillada y ajustable.</t>
  </si>
  <si>
    <t>Suministro e Inst. Registros de piso ø2" (clean out), herméticos, con rejilla redonda de acero inoxidable, removible, atornillada y ajustable.</t>
  </si>
  <si>
    <t>Suministro e Inst. Registros de piso ø4" (clean out), herméticos, con rejilla redonda de acero inoxidable, removible, atornillada y ajustable.</t>
  </si>
  <si>
    <t>Suministro instalación de resumidero cuadrado para baño 7.6x7.6cm externas, de empotrar al piso, acabado cromado, incluye filtro o rejilla para evitar posibles obstrucciones en el desagüe y sello hidráulico.</t>
  </si>
  <si>
    <t>Suministro instalación de resumidero redondo ø2" para poceta de aseo, de empotrar al piso, acero inoxidable, removible, atornillada y ajustable.</t>
  </si>
  <si>
    <t>Construcción de cajas de conexión o registro para aguas residuales, profundidad variable.</t>
  </si>
  <si>
    <t>Caja igualación de Temperatura de 1.0mx1.0mx2.00m, incluye conexión entrada y salida de tuberías.</t>
  </si>
  <si>
    <t xml:space="preserve">Suministro e instalación de Bomba sumergible 1.0 HP eléctrica con flujo optimo de 210.00 lts./min., con diámetro para el paso de sólidos de 1.5 pulgadas, diámetro de descarga 2 pulgadas, con impulsor tipo vórtice, de hierro, con sello mecánico carbón, cerámica y carburo al silicio, trabajando a una temperatura máxima de los lodos 40°c, 3450 RPM, monofásica 110v, 2 polos, corriente 10A, incluye tubería 2" PVC 250 PSI y accesorios.
</t>
  </si>
  <si>
    <t>Tablero completo de control para bomba, incluye protección.</t>
  </si>
  <si>
    <t>Rieles, anclajes, cadenas, etc., para bombas sumergibles en acero inoxidable 304.</t>
  </si>
  <si>
    <t>Descargas en tuberías existentes.</t>
  </si>
  <si>
    <t>Prueba de hermeticidad de las tuberías mayores a ø2", incluye cajas.</t>
  </si>
  <si>
    <t>AGUAS LLUVIAS</t>
  </si>
  <si>
    <t>Desmontaje de piso existente en aceras externas, para instalación de tuberías hidráulicas, incluye demolición de base y retiro de material.</t>
  </si>
  <si>
    <t>Excavación para tuberías, manual.</t>
  </si>
  <si>
    <t>Compactación, suelo selecto, relleno inicial y encamado para tuberías horizontales y bases de canaletas.</t>
  </si>
  <si>
    <t>Compactación suelo del lugar.</t>
  </si>
  <si>
    <t>Desalojo, incluye carreo y acopio.</t>
  </si>
  <si>
    <t>Trazo y nivelación lineal para la tubería.</t>
  </si>
  <si>
    <t>Bajadas aguas lluvias desde cubierta de techo, Tub. PVC ø4" 100 PSI, incluye accesorios y elementos de sujeción en pared.</t>
  </si>
  <si>
    <t>Suministro e Instalación Tub. PVC ø4" 100 PSI, incluye accesorios.</t>
  </si>
  <si>
    <t>Suministro e Instalación Tub. PVC ø6" 100 PSI, incluye accesorios.</t>
  </si>
  <si>
    <t>Suministro e Instalación Tub. PVC ø8"100 PSI, incluye accesorios y entronque en caja proyectada.</t>
  </si>
  <si>
    <t>Canal aéreo metálico tipo 1 según detalle en planos.</t>
  </si>
  <si>
    <t>Canal aéreo metálico tipo 2 según detalle en planos.</t>
  </si>
  <si>
    <t>Canal aéreo metálico tipo 3 según detalle en planos.</t>
  </si>
  <si>
    <t>Sustitución de canal existente, medidas similares, lamina galvanizada calibre 18.</t>
  </si>
  <si>
    <t>Botaguas de lamina lisa N° 24, de 40 cms de ancho. Incluye: tornillos de sujeción sellos, saques en pared y pintura, color a definir en obra. Sellos en paredes elastomérico.</t>
  </si>
  <si>
    <t>Construcción de cajas con parrilla para aguas lluvias de 0.6x0.6m con parrilla metálica (profundidad variable).</t>
  </si>
  <si>
    <t>Reparación de piso desmontado en aceras externas.</t>
  </si>
  <si>
    <t>Entronque de Bajadas proyectadas en cordón cuenta y caja.</t>
  </si>
  <si>
    <t>Prueba de hermeticidad de las tuberías, incluye cajas.</t>
  </si>
  <si>
    <t>ARTEFACTOS SANITARIOS.</t>
  </si>
  <si>
    <t>Suministro e Inst. de Inodoro una pieza con válvula fluxómetro, activación por sensor, asiento elongado, incluye accesorios de instalación.</t>
  </si>
  <si>
    <t>Suministro e Inst. de lavamanos cerámico con pedestal, activación manual, incluye accesorios de instalación.</t>
  </si>
  <si>
    <t>Suministro e Inst. de lavamanos cerámico con pedestal, activación por sensor, incluye accesorios de instalación.</t>
  </si>
  <si>
    <t>Suministro e Inst. de lavamanos quirúrgico activación por sensor, acero inoxidable medidas 0.50x0.50m, grifo cuello de ganso, sifón de desagüe cromado a la pared y todo lo necesario para dejarlo correctamente instalado.</t>
  </si>
  <si>
    <t>Suministro e Inst. de lavamanos doble de empotrar en mueble o losa de concreto, acero inoxidable medidas 0.40x0.40x0.30m, grifo cuello de ganso activado mediante pie o manual, válvula de control, sifón de desagüe cromado a la pared y todo lo necesario para dejarlo correctamente instalado. No incluye mueble o losa.</t>
  </si>
  <si>
    <t>Suministro e Inst. Ducha completa, incluye cabeza de ducha redonda cromada, chapetón cromado, válvula completa para ducha bronce y con maneral cromado.</t>
  </si>
  <si>
    <t>Dispensador de jabón liquido.</t>
  </si>
  <si>
    <t>Dispensador de papel toalla para manos.</t>
  </si>
  <si>
    <t>Dispensador de papel higiénico.</t>
  </si>
  <si>
    <t>Barras en áreas de baños de acero inoxidable de 32 mm de diámetro y 36" de largo.</t>
  </si>
  <si>
    <t>SISTEMA CONTRA INCENDIOS.</t>
  </si>
  <si>
    <t>Extintor polvo químico seco UL (ABC) (20A - 120 BC)
peso útil: 20lbs, para uso general.</t>
  </si>
  <si>
    <t>Extintor Anhidrido carbónico, líquidos inflamables 
y equipos eléctricos, UL (10BC) peso útil: 15lbs</t>
  </si>
  <si>
    <t>Gabinete SCI, manguera 100 pies, válvula angular de ∅2 1/2" x  Ø1 1/2", superficial con extintor tipo ABC de 10 lbs.</t>
  </si>
  <si>
    <t>DEMONTAJES Y DEMOLICIONES</t>
  </si>
  <si>
    <t>Desmontaje fregadero doble con escurridor, incluye sellado abasto y descarga mas retiro de enchapado y demolición losa de concreto.</t>
  </si>
  <si>
    <t>Desmontaje de lavamanos con pedestal existente, incluye cuando aplique la demolición de enchapado.</t>
  </si>
  <si>
    <t>Desmontaje de inodoros existentes, incluye la readecuación de la descarga y abasto para reúso del nuevo artefacto sanitario a instalar.</t>
  </si>
  <si>
    <t>Desmontaje de duchas existentes, incluye cierre de abasto y retiro de enchapado.</t>
  </si>
  <si>
    <t>Demolición de poceta de limpieza existente, incluye sellado de tuberías existentes.</t>
  </si>
  <si>
    <t xml:space="preserve">Demolición de pared </t>
  </si>
  <si>
    <t>Desmontaje de cubierta de techo</t>
  </si>
  <si>
    <t>Demolición de piso cerámico</t>
  </si>
  <si>
    <t>Excavación en zapatas</t>
  </si>
  <si>
    <t xml:space="preserve">Excavación en soleras sf </t>
  </si>
  <si>
    <t>Excavación en tensores T</t>
  </si>
  <si>
    <t>Relleno en zapatas</t>
  </si>
  <si>
    <t>Relleno en soleras</t>
  </si>
  <si>
    <t>Relleno en tensores</t>
  </si>
  <si>
    <t>Relleno para Terraza de piso</t>
  </si>
  <si>
    <t>RELLENOS COMPACTADOS  SUELO CEMENTO 20:1</t>
  </si>
  <si>
    <t>Zapatas según detalle</t>
  </si>
  <si>
    <t>Soleres de fundación según detalle</t>
  </si>
  <si>
    <t xml:space="preserve">Losa de fundación según detalle </t>
  </si>
  <si>
    <t>Losa de fundación para piso, e= 7.00cm incluye refuerzo según detalle</t>
  </si>
  <si>
    <t>Pedestal  según detalle</t>
  </si>
  <si>
    <t>Columna según detalle</t>
  </si>
  <si>
    <t xml:space="preserve"> Solera de fundación SF-1 según detalle</t>
  </si>
  <si>
    <t>Tensor según detalle</t>
  </si>
  <si>
    <t>viga v -1 según detalle</t>
  </si>
  <si>
    <t>viga v -2 según detalle</t>
  </si>
  <si>
    <t>viga v -3 según detalle</t>
  </si>
  <si>
    <t>viga v -4 según detalle</t>
  </si>
  <si>
    <t>viga v -5 según detalle</t>
  </si>
  <si>
    <t>Losa de entrepiso, incluye pulido en superficie superior.</t>
  </si>
  <si>
    <t>ESTRUCTURA METALICA</t>
  </si>
  <si>
    <t>VIGA (VM), de 6"x4" chapa 14 incluye pintura según detalle</t>
  </si>
  <si>
    <t>Polín  "C" chapa 14 de 4"x2"incluye pintura</t>
  </si>
  <si>
    <t>Columnas 4"x4" chapa 13 incluye placas de apoyo y pintura según detalle</t>
  </si>
  <si>
    <t xml:space="preserve">Lamina  tras lucida de acero inoxidable en fachada según detalle incluye estructura de apoyo </t>
  </si>
  <si>
    <t>CUBIERTA DE LAMINA DE TECHO</t>
  </si>
  <si>
    <t>Botaguas de lamina lisa N° 24, de 40 cms de ancho. Incluye: tornillos de sujeción sellos, saques en pared y pintura, color a definir en obra.</t>
  </si>
  <si>
    <t>lote</t>
  </si>
  <si>
    <t xml:space="preserve">lote </t>
  </si>
  <si>
    <t>set</t>
  </si>
  <si>
    <t>circuito de control incluye termostato y cableado según planos de diseño.  Control de arranque y apagado de UMA y extractor</t>
  </si>
  <si>
    <t>Aislamiento. Incluye: Pegamento, Cinta de aluminio, accesorios</t>
  </si>
  <si>
    <t xml:space="preserve">DIF-14"X14" 4V </t>
  </si>
  <si>
    <t xml:space="preserve">circuito de control incluye interruptor on-off y cableado según diseño. </t>
  </si>
  <si>
    <t>RE-18"X24"</t>
  </si>
  <si>
    <t>UCI</t>
  </si>
  <si>
    <t>Aislado</t>
  </si>
  <si>
    <t>Extractores para baños</t>
  </si>
  <si>
    <t>MINI SPLIT</t>
  </si>
  <si>
    <t>GASES MEDICINALES</t>
  </si>
  <si>
    <t>PREINSTALACION DE EQUIPOS MEDICOS</t>
  </si>
  <si>
    <t>ENCAMADOS DE UCI, CAMAS: 1, 2, 3, 4, 7, 8, 9 Y 10</t>
  </si>
  <si>
    <t>AISLADOS DE UCI, CAMAS: 5 Y 6</t>
  </si>
  <si>
    <t>Columnas 8"x8" chapa 12  incluye placas de apoyo y pintura según detalle</t>
  </si>
  <si>
    <t>DESMONTAJE Y TRASLADO</t>
  </si>
  <si>
    <t>PLANTA DE EMERGENCIA Y UPS</t>
  </si>
  <si>
    <t>Canalizado y alambrado de unidad de iluminación, incluye interruptor, accesorios y otros.</t>
  </si>
  <si>
    <t xml:space="preserve">Suministro e Instalación de Luminaria  spot light doble, incluye base y dos reflectores LED con IP mayor de 65, fotocelda,  2x18 watts </t>
  </si>
  <si>
    <t xml:space="preserve">Suministro e Instalación de PANEL LED circular de 6 plg. 18 w., 120 V,  y accesorios. </t>
  </si>
  <si>
    <t xml:space="preserve">Suministro e Instalación de Luminaria LED 16 watts, tipo OJO DE CANGREJO, luminosa,  120 volt.,IP mayor de 65, accesorios, circuito y otros. </t>
  </si>
  <si>
    <t xml:space="preserve">Suministro e Instalación de Luminaria LED 16 watts, LUZ VERDE, indicadora de SALIDA,  120 volt.,IP mayor de 65, accesorios, circuito y otros. </t>
  </si>
  <si>
    <t>Canalizado y Alambrado de unidad de tomacorriente a 120 voltios, doble, polarizado. Incluye toma grado HOSPITALARIO NEMA 5-20R y demás accesorios.</t>
  </si>
  <si>
    <t>Canalizado y Alambrado de unidad de tomacorriente tipo TIERRA AISLADA, GFCI  a 120V/20A.doble, polarizado. Incluye toma grado HOSPITALARIO GFCI y demás accesorios.</t>
  </si>
  <si>
    <t>Canalizado y Alambrado de unidad de tomacorriente  GFCI  a 120V/20A.doble, polarizado en caja para intemperie NEMA 3R, Incluye toma grado INDUSTRIAL GFCI y demás accesorios.</t>
  </si>
  <si>
    <t>Suministro e instalación de Tablero STE-LT-UCI,  de 42 espacios, 240V/2P, con barras de 225 Amperios. Incluye térmicos, barras de neutro y tierra, accesorios y otros. Incluye MAIN 150 AMP. 2POLOS/ 240 VOLT., incluye supresor de transientes.</t>
  </si>
  <si>
    <t>Suministro e instalación de Tablero ST-LAVACHATA,  de 24 espacios, 240V/2P, con barras de 125 Amperios. Incluye térmicos, barras de neutro y tierra, accesorios y otros. Incluye MAIN 70 AMP. 2 POLOS/ 240 VOLT.</t>
  </si>
  <si>
    <t>SISTEMA DE FUERZA AIRE ACOND. Y DETECCION DE HUMO</t>
  </si>
  <si>
    <t xml:space="preserve">Canalizado y alambrado de acometida   desde TG tablero general hasta   ST-AA-UCI,   con 3-THHN #250MCM(F)+1-THHN #4/0(N), ø3 1/2". </t>
  </si>
  <si>
    <t>Suministro e instalación de sub Tablero ST-CAL  de 12 espacios, 240V/3P, con barras de 125 Amperios. Incluye térmicos, barras de neutro y tierra, accesorios y otros. Incluye MAIN 100 AMP.3POLOS/ 240 VOLT.</t>
  </si>
  <si>
    <t xml:space="preserve">Canalizado y alambrado de acometida   desde ST-AA-UCI hasta   ST-CAL,  con 3-THHN #2 (F)+1-THHN #4 (N), ø1 1/2". </t>
  </si>
  <si>
    <t>Panel de Control de Incendios</t>
  </si>
  <si>
    <t>Anunciador remoto</t>
  </si>
  <si>
    <t>Base de Sensores</t>
  </si>
  <si>
    <t xml:space="preserve">Modulo Aislador </t>
  </si>
  <si>
    <t>HO-GC-41071104 cable 18/4 solido FPL 1000 pies 305 mts</t>
  </si>
  <si>
    <t>Canalizaciones en EMT y accesorios</t>
  </si>
  <si>
    <t>Rótulo en acceso principal</t>
  </si>
  <si>
    <t>Señal de extintor o señal de protección contra incendios</t>
  </si>
  <si>
    <t>Señal de ruta de evacuación</t>
  </si>
  <si>
    <t xml:space="preserve">Señal de salida de forma rectangular </t>
  </si>
  <si>
    <t>Señal de Zona de Seguridad</t>
  </si>
  <si>
    <t>Rótulos acrílicos para identificación de todas las áreas</t>
  </si>
  <si>
    <t>Trazo y Descapote</t>
  </si>
  <si>
    <t xml:space="preserve">Circuito de control incluye interruptor on-off y cableado según diseño. </t>
  </si>
  <si>
    <t>DIVISIONES LIVIANAS</t>
  </si>
  <si>
    <t>Puerta P-11, abatible de una hoja de melanina de 1/2" de espesor, herrajes de acero inoxidable y perfiles de aluminio del tipo pesado, colocada a 0.20 cms del N.P.T. Mismo material de la división.</t>
  </si>
  <si>
    <t>Pared de bloque de concreto de 10x20x40 repellada, afinada, en ducha.</t>
  </si>
  <si>
    <t xml:space="preserve">Suministro e instalación de ups trifásico de 60 kw., "online", 208 voltios de entrada, 208 voltios de salida, fp=0.94, ajustado en función de la carga real del ups, 92.8% de eficiencia a 100% de la carga, con by pass de mantenimiento. con display y panel de control, con software de comunicación para control y monitoreo remoto.  </t>
  </si>
  <si>
    <t>Piso de conceto pulido</t>
  </si>
  <si>
    <t>Hechura  y colocación de fascia,  forro de fibrocemento liso  de 6 mm. aplicación de dos manos como mínimo de pintura látex (color a definir), fijada a estructura existente de tubo cuadrado de hierro de 1", chapa 16. Alto=40cms.</t>
  </si>
  <si>
    <t>Rejillas para puertas  de baños RP-12"X14"</t>
  </si>
  <si>
    <t>Desmontaje de divisiones livianas</t>
  </si>
  <si>
    <t>Demolición de acera</t>
  </si>
  <si>
    <t>Demolición de enchape de azulejo</t>
  </si>
  <si>
    <t>Rótulo definitivo del proyecto</t>
  </si>
  <si>
    <t>Bobina de Cable UTP CAT 6A</t>
  </si>
  <si>
    <t xml:space="preserve">Cable de fibra óptica </t>
  </si>
  <si>
    <t>ODF tipo gaveta terminación 6 puertos</t>
  </si>
  <si>
    <t>Patch cord azul  CAT 6A de 7 pies</t>
  </si>
  <si>
    <t>Patch cord azul  CAT 6A de 3 pies</t>
  </si>
  <si>
    <t>Placas sencillas RJ45 (Faceplates)</t>
  </si>
  <si>
    <t>Placas dobles RJ45 (Faceplates)</t>
  </si>
  <si>
    <t>Patch Panel de 48 puertos</t>
  </si>
  <si>
    <t>Caja cuadrada para registro 10 entradas 100X100X55 mm PG21 IP54 con cono</t>
  </si>
  <si>
    <t>Canaleta 16X16MMX2MT</t>
  </si>
  <si>
    <t xml:space="preserve">Tubo conduit flexible 1 pulg azul </t>
  </si>
  <si>
    <t>Tubo Conduit de aluminio 1” debe incluir uniones</t>
  </si>
  <si>
    <t>Gabinete de pared para equipo de telecomunicaciones</t>
  </si>
  <si>
    <t>UPS para elementos activos</t>
  </si>
  <si>
    <t>Switch de 48 puertos PoE</t>
  </si>
  <si>
    <t>Puerta P-6, de una hoja corrediza automática, fabricada en lámina de acero g60 de 1.0 mm, rolada en frío, pintura lavable color azul de línea, rellena de poliuretano, con vidrio de seguridad contra accidentes de 7mm. insulados, con una capa de polyester lavable y resistente a químicos, con sellos de neoprene con refuerzos internos para cerradura y accesorios, la puerta se fabricara bajo normas nsf, ansi, bhma y nfpa  y mocheta del mismo material, fabricada en acero grado 60, cal. 16 al horno, bajo normas nsf,ansi,bhma y nfpa</t>
  </si>
  <si>
    <t xml:space="preserve">ACABADOS </t>
  </si>
  <si>
    <t>Construcción de poceta para limpieza, incluye grifo.</t>
  </si>
  <si>
    <t>Suministro e instalación de rotulo provisional de ejecución del proyecto</t>
  </si>
  <si>
    <t>Demolición de piso tipo asfaltico, incluye cordón y cuneta</t>
  </si>
  <si>
    <t>VIGA (VM), alma abierta para lampara cielítica incluye pintura y placas de apoyo y sujeción según detalles</t>
  </si>
  <si>
    <t>Polín (P-1) chapa 14, doble de 4"x4"incluye pintura</t>
  </si>
  <si>
    <t>Escalera metálica tipo marinera incluye apoyos superior intermedios e inferior y protección</t>
  </si>
  <si>
    <t>Suministro e instalación de juego de división liviana de melanina de 1/2" de espesor, herrajes de acero inoxidable y perfiles de aluminio del tipo pesado, incluye: pilastras de acero inoxidable de 1/8" en todos los costados vistos del modulo fijada a estructura con tornillo de aluminio, ubicado en S.S. de los vestidores de personal</t>
  </si>
  <si>
    <t xml:space="preserve">Mueble M-1 en Estación de enfermeras </t>
  </si>
  <si>
    <t>Mueble M-2 en Trabajo de enfermería</t>
  </si>
  <si>
    <t>Mueble M-3 en Farmacia</t>
  </si>
  <si>
    <t>Mueble M-4 en Descanso de personal</t>
  </si>
  <si>
    <t>Mueble M-5 en Desinfección de alto nivel</t>
  </si>
  <si>
    <t>Mueble M-6 en Prelavado de material contaminado</t>
  </si>
  <si>
    <t>Mueble M-7 en Sala de reuniones</t>
  </si>
  <si>
    <t>Mueble M-8 en Trabajo de enfermería, Farmacia; Desinfección de alto nivel, Prelavado de material contaminado, Sala de reuniones y Descanso de personal</t>
  </si>
  <si>
    <t>Suministro e instalación de sistema de cubierta termo-acústica con lleno de poliuretano de alta densidad 40kg/m3 y protección en ambas caras con lamina de acero y aluminio-zinc Cal. 24 pre-pintada al horno, según especificaciones técnicas y planos. Incluye capote y todo lo necesario para su adecuada instalación y funcionamiento.</t>
  </si>
  <si>
    <t>Suministro e instalación de división tabla cemento con doble forro, espesor de 1/2", fijada a bastidores metálicos (postes y canales) de lámina galvanizada Cal. 20 a @ 40 cm de separación máxima, con tornillos autorroscantes con separación de 16". Incluye juntas ocultas y todo lo necesario para su adecuada instalación.</t>
  </si>
  <si>
    <t>Suministro e instalación de divisiones exteriores livianas con doble forro de tabla cementada, espesor de 1/2",  fijada a estructura de tuvo de hierro 3"x2" y 2"x2" chapa 14 @ 40 cm de separación máxima, con tornillos autorroscantes con separación de 16". juntas ocultas con cinta de malla de fibra de vidrio, aplicación de basecoat y fibra de vidrio. incluye hechura de huecos para paso de ductos de aire acondicionado (2° nivel)</t>
  </si>
  <si>
    <t>Suministro e instalación de cortinas antibacteriales e inflamables, color a elegir; uso hospitalario. A ubicar en área de observación de pacientes. Incluye: sujeción tipo  riel corredizo sujetado en cielo falso, accesorios y todos los elementos necesarios para dejarla en correcto funcionamiento.</t>
  </si>
  <si>
    <t>Piso de cerámica antiderrapantes en duchas</t>
  </si>
  <si>
    <t>Suministro y aplicación de pintura epóxica, esta actividad deberá de comprender la elaboración de curva sanitaria entre los ángulos que se forman entre pared y pared; en áreas de ambientes de encamados</t>
  </si>
  <si>
    <t>Remate de terminación de membrana impermeabilizante de 45 mils de espesor,  fijado mecánicamente y sello flexible bloqueador de agua, sobre esta pieza se realiza la termofusión de la membrana impermeabilizante a instalarse en remates. A instalarse sobre losa de entrepiso cuarto técnico.</t>
  </si>
  <si>
    <t>Suministro e Instalación Grifo latón cromado para pocetas internas y en piso técnico, con llave sencilla de ø 1/2"  con rosca para manguera. Incluye anclaje en pared y niple de hierro galvanizado de  ø1/2".</t>
  </si>
  <si>
    <t>Suministro e Inst. Resumidero en área de piso técnico ø4" con rejilla redonda de acero inoxidable, removible, atornillada y ajustable.</t>
  </si>
  <si>
    <t>Extintor Halotron-I, UL (1A-10 B:C)
peso útil: 11Lbs.</t>
  </si>
  <si>
    <t>Desmontaje de sistema eléctrico existente, resguardo y entrega al Hospital</t>
  </si>
  <si>
    <t>Traslado y/o adecuación  de acometida trifásica existente y breaker de 630A, al nuevo cuarto de control de fuerza eléctrico (Hasta el Nuevo ITA).</t>
  </si>
  <si>
    <t>Canalizado y alambrado de acometida trifásica desde   Tablero  general (TG)  , hasta  UPS 60 kw. y luego de UPS hasta Tablero UPS, con 3-THHN #1/0 +1-THHN #1/0), ø 1 1/2.</t>
  </si>
  <si>
    <t>Suministro e instalación de  tablero UPS, Gabinete industrial con barras de 200A,  y Main de 170 Amp. trifasico,120/240volt. , de 12 espacios trifásicos. Incluye térmicos y supresor de transientes.</t>
  </si>
  <si>
    <t>Suministro e instalación de BY PASS externo, para UPS trifásico</t>
  </si>
  <si>
    <t>Suministro e instalación de Planta de Emergencia, con Capacidad 225 Kw., Encapsulada mayor o igual a IP 68, trifásica, para servicio PRIME, silenciador para servicio critico Hospitalario, 60 ciclos, 120/208 voltios, para operar a una altitud de 700 metros sobre el nivel del mar, con regulación automática de ± 1%, factor de potencia 0.8, regulación de frecuencia de ± 1%, y conexión en estrella. Incluye interruptor de transferencia automático motorizado, breaker  de salida de 630A/3p,  base y cargador de baterías externo.</t>
  </si>
  <si>
    <t>Suministro de 300 Gal. De combustible DIESEL libre de azufre, para la planta de emergencia. (en barriles sellados de 50 galones c/u.)</t>
  </si>
  <si>
    <t>Canalizado y alambrado de acometida trifásica desde    Planta de emergencia , hasta Tablero ITA  650A., con 3x(3-THHN #3/0 +1-THHN #3/0),, ø 4".</t>
  </si>
  <si>
    <t>Canalizado y alambrado de acometida trifásica desde   Tablero ITA  , hasta Tablero TG, MAIN de  630A., con 3x(3-THHN #3/0 +1-THHN #3/0),, ø 4".</t>
  </si>
  <si>
    <t>Suministro e instalación de  tablero general  TG, Gabinete industrial con barras de 650A,  y Main de 630 Amp. trifasico,120/240volt. , de 12 espacios trifásicos. Incluye térmicos y supresor de transientes.</t>
  </si>
  <si>
    <t xml:space="preserve">Suministro e instalación de red de Polarización a tierra para planta de emergencia , TG tablero general y paneles de aislamiento, con barras bimetálicas de 5/8" x 10' y cable de cobre desnudo # 2, con soldadura exotérmica,  que garantice una resistencia menor a 3 ohmios. </t>
  </si>
  <si>
    <t xml:space="preserve">Suministro e Instalación de Luminaria PANEL LED 60 watts, LUZ FRIA, Gabinete de  2'x4' para empotrar en cielo falso con suspensión metálica ,  alto factor de potencia, TDH 10% o menor, 120 volt., accesorios y otros. </t>
  </si>
  <si>
    <t xml:space="preserve">Suministro e Instalación de Luminaria CLEAN ROOM ,IP 66, ISO 14644 , clase 8 de 72 w., LUZ FRIA, Gabinete de  2'x4' para empotrar en cielo falso con suspensión metálica ,  alto factor de potencia, TDH 10% o menor, 120 volt., accesorios y otros. </t>
  </si>
  <si>
    <t>Luminaria de cabecera 12 w., incorporada a riel de transporte gases médicos.</t>
  </si>
  <si>
    <t>Suministro e Instalación de Luminaria LED de seguridad, encapsulada en pantalla de policarbonato IP68,64w,CRI&gt;80, 6000°k 120/240V, Soportada en Estructura Metálica de techo</t>
  </si>
  <si>
    <t>Suministro e Instalación de Luminaria LED de seguridad,  en jaula metálica y pantalla de vidrio templado  ( tipo tortuga)  IP68,32w,CRI&gt;80, 6000°k 120V, para sobreponer en pared.</t>
  </si>
  <si>
    <t>Canalizado y Alambrado de unidad de tomacorriente tipo TIERRA AISLADA a 120V/20A.doble, polarizado. Incluye toma grado HOSPITALARIO TIERRA AISLADA y  demás accesorios, con cable tipo VW-1 XHHW-2 de acuerdo a NEC 517.160., instalados en riel de transporte de gases médicos.</t>
  </si>
  <si>
    <t>Canalizado y Alambrado de unidad de tomacorriente a 120 voltios, doble, polarizado con CIRCUITO DEDICADO. Incluye toma grado HOSPITALARIO NEMA 5-20R y demás accesorios. Para RX móvil.</t>
  </si>
  <si>
    <t>Suministro e instalación de PANEL DE AISLAMIENTO de 24 espacios, 120/208V/2P, con modulo de alarma visual,  transformador de aislamiento de 10.0 KVA, incluye 12 térmicos de 20 A/1P y supresor de transiente para aplicaciones de uso crítico, de acuerdo a la NEC 285 y a la capacidad del tablero, incluye red de polarización.</t>
  </si>
  <si>
    <t>Canalizado y alambrado de acometida monofásica    desde PANEL DE AISLAMIENTO 1,2,3 y 4, hasta Tablero UPS., con 3-THHN #8 +1-THHN #10 (G), ø 1".</t>
  </si>
  <si>
    <t>Canalizado y alambrado de acometida monofásica    desde PANEL DE AISLAMIENTO 5 , hasta Tablero UPS., con 3-THHN #8 +1-THHN #10 (G), ø 1".</t>
  </si>
  <si>
    <t>Canalizado y alambrado de acometida monofásica desde   Tablero  general (TG)  , hasta  STE-LT-UCI, con 2-THHN #1/0 +1-THHN #1/0, ø 1 1/2.</t>
  </si>
  <si>
    <t>Canalizado y alambrado de acometida   desde ST-LAVACHATA hasta   caja NEMA (lavachata) 50A/3P.,   con 3-THHN #8(F)+1-THHN #10(N), ø1". Incluye caja NEMA, térmicos y accesorios.</t>
  </si>
  <si>
    <t>Canalizado y alambrado de acometida   desde ST-LAVACHATA hasta   Toma secadora.,   con 2-THHN #10(F)+1-THHN #10(N), ø1". Incluye  térmicos y accesorios.</t>
  </si>
  <si>
    <t>Canalizado y alambrado de acometida trifásica desde   Tablero  general (TG)  , hasta  ST-LAVACHATA, con 3-THHN # 6 +1-THHN # 6, ø 1 1/2.</t>
  </si>
  <si>
    <t>Suministro e instalación ST-AA-UCI , Gabinete industrial con barras de 350 Amp./ 3P y Main de 275 Amp./ 3P, 120/240volt., de 24 espacios trifásicos. Incluye térmicos y supresor de transientes</t>
  </si>
  <si>
    <t>Canalizado y Alambrado para unidad de aire acondicionado a 208 voltios desde ST-AA-UCI, incluye, caja NEMA 3R, térmico de 60A/3P  y demás accesorios para equipo UMA de aire acondicionado de  10 toneladas . Con 4 THHN # 8, diámetro 1".</t>
  </si>
  <si>
    <t>Canalizado y Alambrado para unidad de aire acondicionado a 208 voltios desde ST-AA-UCI, incluye, caja NEMA 3R, térmico de 40A/3P  y demás accesorios para equipo UMA de aire acondicionado de  5 toneladas . Con 4 THHN # 10, diámetro 1".</t>
  </si>
  <si>
    <t>Canalizado y Alambrado para unidad de aire acondicionado a 208 voltios desde ST-AA-UCI, incluye, caja NEMA 3R, térmico de 20A/3P  y demás accesorios para equipo de aire acondicionado mini split de  3 toneladas . Con 4 THHN # 10, diámetro 1".</t>
  </si>
  <si>
    <t>Canalizado y Alambrado para unidad de aire acondicionado a 208 voltios desde ST-AA-UCI, incluye, caja NEMA 3R, térmico de 30A/3P  y demás accesorios para equipo U. CONDENSADORA de aire acondicionado de  5 toneladas . Con 4 THHN # 10, diámetro 1".</t>
  </si>
  <si>
    <t>Canalizado y Alambrado para unidad de aire acondicionado a 208 voltios desde ST-AA-UCI, incluye, caja NEMA 3R, térmicos de 20A/2P  y demás accesorios para equipo de aire acondicionado de 1.0 tonelada . Con 3 THHN #10, diámetro 3/4".</t>
  </si>
  <si>
    <t>Canalizado y Alambrado para extractor mecánico a 208 voltios monofásico, desde ST-AA-UCI, incluye, caja NEMA 3R, térmicos de 20A/2P  y demás accesorios . Con 3 THHN # 10, diámetro 3/4".</t>
  </si>
  <si>
    <t xml:space="preserve">Canalizado y alambrado de acometida  para resistencias calentadoras, desde ST-CAL., incluye caja nema 3R y térmico, con 2-THHN 8 (F)+1-THHN #10(N), ø 1" </t>
  </si>
  <si>
    <t>Detector de humo (Co2 y Co) Fotoeléctrico Direccionables</t>
  </si>
  <si>
    <t>Estación Manual</t>
  </si>
  <si>
    <t>Sirena con Luz estroboscópica</t>
  </si>
  <si>
    <t>Batería de respaldo</t>
  </si>
  <si>
    <t>Toma RJ45 hembra Dado CAT 6A (jack / información outlet)</t>
  </si>
  <si>
    <t>Caja plástica rectangular para canaleta</t>
  </si>
  <si>
    <t>UC-M-01A/UCM-01B  . Suministro e instalación de Unidad condensadora de aire de expansión directa compresor tipo scroll con capacidad de60 MBH a 45 F° TSS,  incluye protección de alta y baja presión, refrigerante R410, operando a 460/3/60, protección interna de voltaje y guardamotor, eficiencia no menor de 11.20 EER. Incluye Anti vibradores. conexión eléctrica a tablero de aire acondicionado y su protecciones</t>
  </si>
  <si>
    <t>UMA-1 Quirófano 1  Suministro e instalación de unidad manejadora de aire tipo modular doble pared para exteriores, con secciones descritas en selección técnica, con capacidad de 267.70 MBH, caudal de aire de3000 cfm a una presión estática de 2.00 in.wg, con un motor de 3 hp operando a 460-3-60. Incluye Tubería de drenaje con aislamiento, Anti vibradores. conexión eléctrica y su protección</t>
  </si>
  <si>
    <t xml:space="preserve">Filtros planos de 2" de espesor Merv 8, Filtros tipo cartucho 65 % eficiencia, Filtros Hepa 99.97% eficiencia, incluye medidores de diferencial de presión. </t>
  </si>
  <si>
    <t xml:space="preserve">Batería de emisores de luz ultravioleta en la cara del serpentín de enfriamiento según especificaciones técnicas. </t>
  </si>
  <si>
    <t xml:space="preserve">Calentador eléctrico CE-01 de 10.5 Kw instalado en ducto de suministro, incluye control. </t>
  </si>
  <si>
    <t>Ductería. Incluye: Soportes.</t>
  </si>
  <si>
    <t>Tubería de refrigeración 1 3/8" x 1/2". Incluye: Válvulas, accesorios, Aislamiento, Soportes.</t>
  </si>
  <si>
    <t>E-01. Suministro e instalación de unidad de extracción  tipo centrifugo de TECHO, transmisión belt drive, con un caudal 3600 CFM a una presión estática de 0.70 in.wg motor de 1 hp operando a 208-1-60 v-ph-hz. Incluye conexión eléctrica a tablero de extractores incluir sus protección, Filtro de 85%, lampara UV.</t>
  </si>
  <si>
    <t>UC-M-02A/UCM-02B  . Suministro e instalación de Unidad condensadora de aire de expansión directa compresor tipo scroll con capacidad de 60 MBH a 45 F° TSS,  incluye protección de alta y baja presión, refrigerante R410, operando a 460/3/60, protección interna de voltaje y guardamotor, eficiencia no menor de 11.20 EER. Incluye Anti vibradores. conexión eléctrica a tablero de aire acondicionado y su protecciones</t>
  </si>
  <si>
    <t>UMA-02 . Suministro e instalación de unidad manejadora de aire tipo modular doble pared para exteriores, con secciones descritas en selección técnica, con capacidad de 267.70 MBH, caudal de aire de 2200 cfm a una presión estática de 2.00 in.wg, con un motor de 3 hp operando a 460-3-60. Incluye Tubería de drenaje con aislamiento, Anti vibradores. conexión eléctrica y su protección</t>
  </si>
  <si>
    <t>E-02. Suministro e instalación de unidad de extracción  tipo centrifugo de TECHO, transmisión belt drive, con un caudal 1980 CFM a una presión estática de 0.70 in.wg motor de 0.75 hp operando a 208-1-60 v-ph-hz. Incluye conexión eléctrica a tablero de extractores incluir sus protección.</t>
  </si>
  <si>
    <t>UC-M-03A/UCM-03B  . Suministro e instalación de Unidad condensadora de aire de expansión directa compresor tipo scroll con capacidad de 70.60 MBH a 45 F° TSS,  incluye protección de alta y baja presión, refrigerante R410, operando a 460/3/60, protección interna de voltaje y guardamotor, eficiencia no menor de 11.20 EER. Incluye Anti vibradores. conexión eléctrica a tablero de aire acondicionado y su protecciones</t>
  </si>
  <si>
    <t>UMA-3Quirofano3  Suministro e instalación de unidad manejadora de aire tipo modular doble pared para exteriores, con secciones descritas en selección técnica, con capacidad de 267.70 MBH, caudal de aire de 1500 cfm a una presión estática de 2.00 in.wg, con un motor de hp operando a 460-3-60. Incluye Tubería de drenaje con aislamiento, Anti vibradores. conexión eléctrica y su protección</t>
  </si>
  <si>
    <t>E-03. Suministro e instalación de unidad de extracción  tipo centrifugo de TECHO, transmisión belt drive, con un caudal1600 CFM a una presión estática de 0.70 in.wg motor de 0.75 hp operando a 208-1-60 v-ph-hz. Incluye conexión eléctrica a tablero de extractores incluir sus protección.</t>
  </si>
  <si>
    <t>Extractores para baños en cielo falso  de 180cfm 120voltios encendido en switch de luminaria, incluye tubo de pvc 6” y rejillas de salida en pared</t>
  </si>
  <si>
    <t>E-5 Cuarto Eléctrico Suministro e instalación de unidad de extracción  tipo centrifugo de TECHO, transmisión belt drive, con un caudal 2000CFM a una presión estática de 0.70 in.wg motor de 0.75 hp operando a 208-1-60 v-ph-hz. Incluir ductos estructura conexión eléctrica de control</t>
  </si>
  <si>
    <t>UCMS 01, 02, 03    Suministro e instalación de unidad tipo split de 12,000btu refrigerante R410 SEER 16 Operando 208/230-1-60 v-ph-hz. Tubería de refrigeración 1/2 x 1/4 , estructura conexión eléctrica a tablero de aire acondicionado</t>
  </si>
  <si>
    <t>Desmontar mini split  existente en  área intervenir entregarlos al Hospital</t>
  </si>
  <si>
    <t>Instalar un mini split de los existente en área de intervenir e instalarlo en sala de reuniones</t>
  </si>
  <si>
    <t xml:space="preserve">Suministro e instalación de tubería de cobre, rígida de 1/2" sin costura, fabricada para uso con vacío, aire y oxígeno médico, conforme a norma ASTM B819, incluye accesorios, soportes de perfil de canal abierto con extremos libres doblados hacia adentro, sección cuadrada de 1-5/8"x1-5/8", laminados y galvanizados, señalización, pruebas conforme a la última edición de NFPA 99.  </t>
  </si>
  <si>
    <t xml:space="preserve">Suministro e instalación de tubería de cobre, rígida de 3/4", sin costura, fabricada para uso con vacío, aire y oxígeno médico, conforme a norma ASTM B819, incluye accesorios, soportes de perfil de canal abierto con extremos libres doblados hacia adentro, sección cuadrada de 1-5/8"x1-5/8", laminados y galvanizados, señalización, pruebas conforme a la última edición de NFPA 99.  </t>
  </si>
  <si>
    <t xml:space="preserve">Suministro e instalación de tubería de cobre, rígida de 1", sin costura, fabricada para uso con vacío, aire y oxígeno médico, conforme a norma ASTM B819, incluye accesorios, soportes de perfil de canal abierto con extremos libres doblados hacia adentro, sección cuadrada de 1-5/8"x1-5/8", laminados y galvanizados, señalización, pruebas conforme a la última edición de NFPA 99.  </t>
  </si>
  <si>
    <t>Suministro e instalación de caja de válvulas de 3 gases: vacío medico 3/4", oxígeno 3/4" y aire 3/4"para empotrar completamente en la pared, y acomodarán el número de válvulas que se indican. Serán construidas de aluminio extruido con una pestaña de 1/2" en los cuatro lados. Una cinta se fijará en cada válvula y en cada extensión del tubo, identificando el gas por medio de color y nombre. Un manómetro o vacuómetro con carátula de 1-1/2" medirá la presión de línea, y se instalará en la parte de salida de flujo de gas, después de la válvula.</t>
  </si>
  <si>
    <t xml:space="preserve">Suministro, instalación y puesta en marcha de alarma de presión de línea, para vacío medico, oxígeno y aire medico; tipo de señalización audio-visual, detectará exclusivamente condiciones anormales de los gases médicos en las áreas respectivas. Contendrá: gabinete de alarma de señal audio-visual, fuente de poder, medidores para monitoreo de presión y vacío, interruptores de presión para oxígeno, óxido nitros, aire médico y vacío médico, válvulas de aislamiento. Incluye los interruptores de presión de línea tipo remoto, para cada gas que requiera la alarma, canalización y alambrado. Deberá ser certificada por UL y CSA.  </t>
  </si>
  <si>
    <t>Suministro e instalación de viga y columnas de distribución tipo pendante para acceso a tomas de gases médicos y equipo auxiliar, incluye mano de obra e instalación, pruebas y puesta en funcionamiento.                                                                                                                                                                                          Viga de soporte y doble columna, utilizadas en la atención de pacientes en cuidados críticos, para la colocación de equipo auxiliar, y la distribución de gases médicos (oxigeno, vacío y aire), alimentación eléctrica, red de tierra equipotencial, línea telefónica y datos.   (Ver especificación técnica)</t>
  </si>
  <si>
    <t>Suministro e instalación de columnas Cieliticas. Incluye mano de obra e instalación, pruebas y puesta en funcionamiento.                                                                                                                                                          Columna cielítica de apoyo para cuidados críticos  con dos brazos de doble articulación utilizadas en la atención de pacientes en cuidados críticos, para la colocación de equipo auxiliar, y la distribución de gases médicos (oxigeno, vacío y aire), alimentación eléctrica, red de tierra equipotencial, línea telefónica y datos   (Ver especificación técnica)</t>
  </si>
  <si>
    <t>Señal de riesgo eléctrico</t>
  </si>
  <si>
    <t>FORMULARIO DE OFERTA</t>
  </si>
  <si>
    <t>Suministro e instalación de válvulas de seccionamiento ubicadas en la línea, tipo de bola de 1" con doble sello en el vástago de la válvula, empaque de teflón, cuerpo de bronce, diseñadas para presiones de trabajo no menor de 300 psig y 29" de Hg. Para uso de oxígeno médico. Incluye accesorios de instalación.</t>
  </si>
  <si>
    <t>Suministro y colocación de Piso de porcelanato pulido de 60 x 60 cms. Incluye zócalo del mismo material de 10 cms</t>
  </si>
  <si>
    <t>SG</t>
  </si>
  <si>
    <t>U</t>
  </si>
  <si>
    <t>M2</t>
  </si>
  <si>
    <t>M3</t>
  </si>
  <si>
    <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</si>
</sst>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quot;$&quot;#,##0.00"/>
    <numFmt numFmtId="167" formatCode="0.0"/>
    <numFmt numFmtId="168" formatCode="#,##0.00\ ;&quot; (&quot;#,##0.00\);&quot; -&quot;#\ ;@\ "/>
    <numFmt numFmtId="169" formatCode="&quot; $&quot;#,##0.00\ ;&quot; $(&quot;#,##0.00\);&quot; $-&quot;#\ ;@\ "/>
    <numFmt numFmtId="170" formatCode="_-* #,##0.00\ _€_-;\-* #,##0.00\ _€_-;_-* &quot;-&quot;??\ _€_-;_-@_-"/>
    <numFmt numFmtId="171" formatCode="_([$€]* #,##0.00_);_([$€]* \(#,##0.00\);_([$€]* &quot;-&quot;??_);_(@_)"/>
    <numFmt numFmtId="172" formatCode="0.00_)"/>
    <numFmt numFmtId="173" formatCode="&quot;¢&quot;#,##0.00;[Red]\-&quot;¢&quot;#,##0.00"/>
    <numFmt numFmtId="174" formatCode="_(* #,##0.00_);_(* \(#,##0.00\);_(* \-??_);_(@_)"/>
    <numFmt numFmtId="175" formatCode="0.00000_ ;[Red]\-0.00000\ "/>
    <numFmt numFmtId="176" formatCode="[$$-440A]#,##0.00_);\([$$-440A]#,##0.00\)"/>
    <numFmt numFmtId="177" formatCode="_-[$$-440A]* #,##0.00_-;\-[$$-440A]* #,##0.00_-;_-[$$-440A]* &quot;-&quot;??_-;_-@_-"/>
  </numFmts>
  <fonts count="18" x14ac:knownFonts="1">
    <font>
      <sz val="11"/>
      <color theme="1"/>
      <name val="Calibri"/>
      <family val="2"/>
      <scheme val="minor"/>
    </font>
    <font>
      <sz val="11"/>
      <color indexed="8"/>
      <name val="Calibri"/>
      <family val="2"/>
    </font>
    <font>
      <sz val="11"/>
      <color indexed="8"/>
      <name val="Calibri"/>
      <family val="2"/>
    </font>
    <font>
      <sz val="11"/>
      <color indexed="8"/>
      <name val="Calibri"/>
      <family val="2"/>
    </font>
    <font>
      <sz val="10"/>
      <name val="Arial"/>
      <family val="2"/>
    </font>
    <font>
      <u/>
      <sz val="10"/>
      <color indexed="12"/>
      <name val="Arial"/>
      <family val="2"/>
    </font>
    <font>
      <sz val="12"/>
      <name val="Helv"/>
    </font>
    <font>
      <sz val="10"/>
      <name val="MS Sans Serif"/>
      <family val="2"/>
    </font>
    <font>
      <sz val="10"/>
      <color indexed="8"/>
      <name val="Arial"/>
      <family val="2"/>
    </font>
    <font>
      <sz val="11"/>
      <color theme="1"/>
      <name val="Calibri"/>
      <family val="2"/>
      <scheme val="minor"/>
    </font>
    <font>
      <sz val="11"/>
      <color theme="1"/>
      <name val="Calibri"/>
      <family val="2"/>
    </font>
    <font>
      <b/>
      <sz val="12"/>
      <color theme="1"/>
      <name val="Arial"/>
      <family val="2"/>
    </font>
    <font>
      <sz val="12"/>
      <color theme="1"/>
      <name val="Arial"/>
      <family val="2"/>
    </font>
    <font>
      <b/>
      <sz val="10"/>
      <color theme="1"/>
      <name val="Arial"/>
      <family val="2"/>
    </font>
    <font>
      <b/>
      <sz val="10"/>
      <name val="Arial"/>
      <family val="2"/>
    </font>
    <font>
      <sz val="10"/>
      <color theme="0"/>
      <name val="Arial"/>
      <family val="2"/>
    </font>
    <font>
      <sz val="10"/>
      <color rgb="FFFF0000"/>
      <name val="Arial"/>
      <family val="2"/>
    </font>
    <font>
      <sz val="10"/>
      <color theme="9" tint="-0.249977111117893"/>
      <name val="Arial"/>
      <family val="2"/>
    </font>
  </fonts>
  <fills count="8">
    <fill>
      <patternFill patternType="none"/>
    </fill>
    <fill>
      <patternFill patternType="gray125"/>
    </fill>
    <fill>
      <patternFill patternType="solid">
        <fgColor indexed="9"/>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0"/>
        <bgColor indexed="64"/>
      </patternFill>
    </fill>
    <fill>
      <patternFill patternType="solid">
        <fgColor rgb="FFFFFFFF"/>
        <bgColor rgb="FFFFFFCC"/>
      </patternFill>
    </fill>
    <fill>
      <patternFill patternType="solid">
        <fgColor rgb="FFFFFFCC"/>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2">
    <xf numFmtId="0" fontId="0" fillId="0" borderId="0"/>
    <xf numFmtId="0" fontId="8" fillId="0" borderId="0">
      <alignment vertical="top"/>
    </xf>
    <xf numFmtId="171" fontId="4" fillId="0" borderId="0" applyFont="0" applyFill="0" applyBorder="0" applyAlignment="0" applyProtection="0"/>
    <xf numFmtId="0" fontId="5" fillId="0" borderId="0" applyNumberFormat="0" applyFill="0" applyBorder="0" applyAlignment="0" applyProtection="0">
      <alignment vertical="top"/>
      <protection locked="0"/>
    </xf>
    <xf numFmtId="165" fontId="2"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4" fontId="1" fillId="0" borderId="0" applyFill="0" applyBorder="0" applyAlignment="0" applyProtection="0"/>
    <xf numFmtId="165" fontId="9"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9"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8" fontId="4" fillId="0" borderId="0"/>
    <xf numFmtId="40" fontId="7"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70"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2" fillId="0" borderId="0" applyFont="0" applyFill="0" applyBorder="0" applyAlignment="0" applyProtection="0"/>
    <xf numFmtId="169" fontId="4" fillId="0" borderId="0"/>
    <xf numFmtId="44" fontId="4" fillId="0" borderId="0" applyFont="0" applyFill="0" applyBorder="0" applyAlignment="0" applyProtection="0"/>
    <xf numFmtId="44" fontId="4" fillId="0" borderId="0" applyFont="0" applyFill="0" applyBorder="0" applyAlignment="0" applyProtection="0"/>
    <xf numFmtId="164" fontId="9" fillId="0" borderId="0" applyFont="0" applyFill="0" applyBorder="0" applyAlignment="0" applyProtection="0"/>
    <xf numFmtId="173" fontId="7" fillId="0" borderId="0" applyFont="0" applyFill="0" applyBorder="0" applyAlignment="0" applyProtection="0"/>
    <xf numFmtId="44" fontId="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172" fontId="6" fillId="0" borderId="0"/>
    <xf numFmtId="176" fontId="4" fillId="0" borderId="0"/>
    <xf numFmtId="0" fontId="9" fillId="0" borderId="0"/>
    <xf numFmtId="0" fontId="4" fillId="0" borderId="0"/>
    <xf numFmtId="9" fontId="7" fillId="0" borderId="0" applyFont="0" applyFill="0" applyBorder="0" applyAlignment="0" applyProtection="0"/>
    <xf numFmtId="9" fontId="4" fillId="0" borderId="0" applyFont="0" applyFill="0" applyBorder="0" applyAlignment="0" applyProtection="0"/>
    <xf numFmtId="177" fontId="9" fillId="0" borderId="0"/>
    <xf numFmtId="9" fontId="9" fillId="0" borderId="0" applyFont="0" applyFill="0" applyBorder="0" applyAlignment="0" applyProtection="0"/>
    <xf numFmtId="0" fontId="10" fillId="0" borderId="0"/>
  </cellStyleXfs>
  <cellXfs count="136">
    <xf numFmtId="0" fontId="0" fillId="0" borderId="0" xfId="0"/>
    <xf numFmtId="167" fontId="4" fillId="0" borderId="5" xfId="0" applyNumberFormat="1" applyFont="1" applyBorder="1" applyAlignment="1">
      <alignment horizontal="center" vertical="center" wrapText="1"/>
    </xf>
    <xf numFmtId="2" fontId="4" fillId="0" borderId="5" xfId="0" applyNumberFormat="1" applyFont="1" applyBorder="1" applyAlignment="1">
      <alignment horizontal="center" vertical="center" wrapText="1"/>
    </xf>
    <xf numFmtId="0" fontId="4" fillId="0" borderId="0" xfId="0" applyFont="1" applyFill="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4" fontId="4" fillId="0" borderId="0" xfId="0" applyNumberFormat="1" applyFont="1" applyAlignment="1">
      <alignment horizontal="center" vertical="center"/>
    </xf>
    <xf numFmtId="164" fontId="4" fillId="0" borderId="0" xfId="27" applyFont="1" applyAlignment="1">
      <alignment horizontal="center" vertical="center"/>
    </xf>
    <xf numFmtId="164" fontId="4" fillId="0" borderId="0" xfId="27" applyFont="1" applyAlignment="1">
      <alignment vertical="center"/>
    </xf>
    <xf numFmtId="0" fontId="4" fillId="0" borderId="0" xfId="0" applyFont="1" applyAlignment="1">
      <alignment vertical="center"/>
    </xf>
    <xf numFmtId="2" fontId="13" fillId="4" borderId="5" xfId="0" applyNumberFormat="1" applyFont="1" applyFill="1" applyBorder="1" applyAlignment="1">
      <alignment horizontal="center" vertical="center" wrapText="1"/>
    </xf>
    <xf numFmtId="0" fontId="13" fillId="4" borderId="1" xfId="0" applyFont="1" applyFill="1" applyBorder="1" applyAlignment="1">
      <alignment horizontal="left" vertical="center" wrapText="1"/>
    </xf>
    <xf numFmtId="4" fontId="13" fillId="4" borderId="1" xfId="0"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164" fontId="13" fillId="4" borderId="1" xfId="27" applyFont="1" applyFill="1" applyBorder="1" applyAlignment="1">
      <alignment horizontal="center" vertical="center" wrapText="1"/>
    </xf>
    <xf numFmtId="164" fontId="13" fillId="4" borderId="6" xfId="27" applyFont="1" applyFill="1" applyBorder="1" applyAlignment="1">
      <alignment horizontal="center" vertical="center" wrapText="1"/>
    </xf>
    <xf numFmtId="167" fontId="13" fillId="3" borderId="5" xfId="0" applyNumberFormat="1" applyFont="1" applyFill="1" applyBorder="1" applyAlignment="1">
      <alignment horizontal="center" vertical="center" wrapText="1"/>
    </xf>
    <xf numFmtId="0" fontId="13" fillId="3" borderId="1" xfId="0" applyFont="1" applyFill="1" applyBorder="1" applyAlignment="1">
      <alignment horizontal="left" vertical="center" wrapText="1"/>
    </xf>
    <xf numFmtId="4" fontId="13" fillId="3" borderId="1" xfId="4" applyNumberFormat="1" applyFont="1" applyFill="1" applyBorder="1" applyAlignment="1">
      <alignment horizontal="center" vertical="center"/>
    </xf>
    <xf numFmtId="164" fontId="13" fillId="3" borderId="1" xfId="27" applyFont="1" applyFill="1" applyBorder="1" applyAlignment="1">
      <alignment horizontal="center" vertical="center"/>
    </xf>
    <xf numFmtId="164" fontId="13" fillId="3" borderId="6" xfId="27" applyFont="1" applyFill="1" applyBorder="1" applyAlignment="1">
      <alignment vertical="center"/>
    </xf>
    <xf numFmtId="4" fontId="4" fillId="0" borderId="0" xfId="0" applyNumberFormat="1" applyFont="1" applyAlignment="1">
      <alignment vertical="center"/>
    </xf>
    <xf numFmtId="167" fontId="4" fillId="0" borderId="5"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2" fontId="4" fillId="0" borderId="1" xfId="0" applyNumberFormat="1" applyFont="1" applyFill="1" applyBorder="1" applyAlignment="1">
      <alignment horizontal="center" vertical="center"/>
    </xf>
    <xf numFmtId="166" fontId="4" fillId="0" borderId="1" xfId="0" applyNumberFormat="1" applyFont="1" applyFill="1" applyBorder="1" applyAlignment="1">
      <alignment horizontal="center" vertical="center"/>
    </xf>
    <xf numFmtId="164" fontId="4" fillId="0" borderId="1" xfId="27" applyFont="1" applyFill="1" applyBorder="1" applyAlignment="1">
      <alignment horizontal="center" vertical="center" wrapText="1"/>
    </xf>
    <xf numFmtId="164" fontId="14" fillId="0" borderId="6" xfId="27" applyFont="1" applyFill="1" applyBorder="1" applyAlignment="1">
      <alignment vertical="center"/>
    </xf>
    <xf numFmtId="167" fontId="14" fillId="3" borderId="5" xfId="0" applyNumberFormat="1" applyFont="1" applyFill="1" applyBorder="1" applyAlignment="1">
      <alignment horizontal="center" vertical="center" wrapText="1"/>
    </xf>
    <xf numFmtId="0" fontId="14" fillId="3" borderId="1" xfId="0" applyFont="1" applyFill="1" applyBorder="1" applyAlignment="1">
      <alignment horizontal="left" vertical="center" wrapText="1"/>
    </xf>
    <xf numFmtId="4" fontId="14" fillId="3" borderId="1" xfId="4" applyNumberFormat="1" applyFont="1" applyFill="1" applyBorder="1" applyAlignment="1">
      <alignment horizontal="center" vertical="center"/>
    </xf>
    <xf numFmtId="164" fontId="14" fillId="3" borderId="1" xfId="27" applyFont="1" applyFill="1" applyBorder="1" applyAlignment="1">
      <alignment horizontal="center" vertical="center"/>
    </xf>
    <xf numFmtId="164" fontId="14" fillId="3" borderId="6" xfId="27" applyFont="1" applyFill="1" applyBorder="1" applyAlignment="1">
      <alignment vertical="center"/>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164" fontId="4" fillId="0" borderId="1" xfId="27" applyFont="1" applyBorder="1" applyAlignment="1">
      <alignment horizontal="center" vertical="center" wrapText="1"/>
    </xf>
    <xf numFmtId="2" fontId="4" fillId="0" borderId="5"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4" fillId="5" borderId="1" xfId="3" applyFont="1" applyFill="1" applyBorder="1" applyAlignment="1" applyProtection="1">
      <alignment horizontal="left" vertical="center" wrapText="1"/>
    </xf>
    <xf numFmtId="164" fontId="4" fillId="0" borderId="1" xfId="27" applyFont="1" applyBorder="1" applyAlignment="1">
      <alignment horizontal="center" vertical="center"/>
    </xf>
    <xf numFmtId="164" fontId="14" fillId="0" borderId="6" xfId="27" applyFont="1" applyFill="1" applyBorder="1" applyAlignment="1">
      <alignment vertical="center" wrapText="1"/>
    </xf>
    <xf numFmtId="0" fontId="4" fillId="5" borderId="1" xfId="0" applyFont="1" applyFill="1" applyBorder="1" applyAlignment="1">
      <alignment horizontal="left" vertical="center" wrapText="1"/>
    </xf>
    <xf numFmtId="167" fontId="4" fillId="0" borderId="1" xfId="0" applyNumberFormat="1" applyFont="1" applyBorder="1" applyAlignment="1">
      <alignment horizontal="center" vertical="center" wrapText="1"/>
    </xf>
    <xf numFmtId="0" fontId="4" fillId="5" borderId="0" xfId="0" applyFont="1" applyFill="1" applyAlignment="1">
      <alignment vertical="center"/>
    </xf>
    <xf numFmtId="167" fontId="4" fillId="0" borderId="1" xfId="0" applyNumberFormat="1" applyFont="1" applyFill="1" applyBorder="1" applyAlignment="1">
      <alignment horizontal="left" vertical="center" wrapText="1"/>
    </xf>
    <xf numFmtId="4" fontId="4" fillId="0" borderId="1" xfId="0" applyNumberFormat="1" applyFont="1" applyFill="1" applyBorder="1" applyAlignment="1">
      <alignment horizontal="center" vertical="center" wrapText="1"/>
    </xf>
    <xf numFmtId="167" fontId="4" fillId="0" borderId="1" xfId="0" applyNumberFormat="1" applyFont="1" applyFill="1" applyBorder="1" applyAlignment="1">
      <alignment horizontal="center" vertical="center" wrapText="1"/>
    </xf>
    <xf numFmtId="4" fontId="14" fillId="3" borderId="1" xfId="4" applyNumberFormat="1" applyFont="1" applyFill="1" applyBorder="1" applyAlignment="1">
      <alignment vertical="center"/>
    </xf>
    <xf numFmtId="164" fontId="14" fillId="3" borderId="1" xfId="27" applyFont="1" applyFill="1" applyBorder="1" applyAlignment="1">
      <alignment vertical="center"/>
    </xf>
    <xf numFmtId="0" fontId="4" fillId="0" borderId="1" xfId="0" applyFont="1" applyFill="1" applyBorder="1" applyAlignment="1">
      <alignment horizontal="center" vertical="center" wrapText="1"/>
    </xf>
    <xf numFmtId="16" fontId="4" fillId="0" borderId="1" xfId="0" applyNumberFormat="1" applyFont="1" applyFill="1" applyBorder="1" applyAlignment="1">
      <alignment horizontal="left" vertical="center" wrapText="1"/>
    </xf>
    <xf numFmtId="0" fontId="4" fillId="0" borderId="0" xfId="0" applyFont="1" applyBorder="1" applyAlignment="1">
      <alignment vertical="center"/>
    </xf>
    <xf numFmtId="2" fontId="4" fillId="0" borderId="1" xfId="0" applyNumberFormat="1" applyFont="1" applyFill="1" applyBorder="1" applyAlignment="1">
      <alignment horizontal="center" vertical="center" wrapText="1"/>
    </xf>
    <xf numFmtId="4" fontId="4" fillId="0" borderId="1" xfId="0" applyNumberFormat="1" applyFont="1" applyBorder="1" applyAlignment="1">
      <alignment horizontal="left" vertical="center" wrapText="1"/>
    </xf>
    <xf numFmtId="169" fontId="14" fillId="0" borderId="6" xfId="28" applyFont="1" applyBorder="1" applyAlignment="1">
      <alignment vertical="center" wrapText="1"/>
    </xf>
    <xf numFmtId="0" fontId="15" fillId="5" borderId="0" xfId="0" applyFont="1" applyFill="1" applyAlignment="1">
      <alignment vertical="center"/>
    </xf>
    <xf numFmtId="0" fontId="16" fillId="0" borderId="0" xfId="0" applyFont="1" applyAlignment="1">
      <alignment vertical="center"/>
    </xf>
    <xf numFmtId="164" fontId="14" fillId="3" borderId="6" xfId="27" applyFont="1" applyFill="1" applyBorder="1" applyAlignment="1">
      <alignment horizontal="center" vertical="center"/>
    </xf>
    <xf numFmtId="166" fontId="4" fillId="0" borderId="0" xfId="0" applyNumberFormat="1" applyFont="1" applyBorder="1" applyAlignment="1">
      <alignment vertical="center" wrapText="1"/>
    </xf>
    <xf numFmtId="0" fontId="14" fillId="3" borderId="5" xfId="0" applyNumberFormat="1" applyFont="1" applyFill="1" applyBorder="1" applyAlignment="1">
      <alignment horizontal="center" vertical="center" wrapText="1"/>
    </xf>
    <xf numFmtId="167" fontId="4" fillId="0" borderId="1" xfId="0" applyNumberFormat="1" applyFont="1" applyBorder="1" applyAlignment="1">
      <alignment horizontal="center" vertical="center"/>
    </xf>
    <xf numFmtId="175" fontId="4" fillId="0" borderId="6" xfId="29" applyNumberFormat="1" applyFont="1" applyFill="1" applyBorder="1" applyAlignment="1" applyProtection="1">
      <alignment vertical="center"/>
    </xf>
    <xf numFmtId="0" fontId="17" fillId="0" borderId="1" xfId="0" applyFont="1" applyBorder="1" applyAlignment="1">
      <alignment horizontal="left" vertical="center" wrapText="1"/>
    </xf>
    <xf numFmtId="167" fontId="4" fillId="0" borderId="1" xfId="0" applyNumberFormat="1" applyFont="1" applyBorder="1" applyAlignment="1">
      <alignment horizontal="left" vertical="center" wrapText="1"/>
    </xf>
    <xf numFmtId="2" fontId="4" fillId="0" borderId="1" xfId="11" applyNumberFormat="1" applyFont="1" applyFill="1" applyBorder="1" applyAlignment="1" applyProtection="1">
      <alignment horizontal="center" vertical="center"/>
    </xf>
    <xf numFmtId="44" fontId="4" fillId="0" borderId="1" xfId="29" applyFont="1" applyFill="1" applyBorder="1" applyAlignment="1" applyProtection="1">
      <alignment horizontal="right" vertical="center"/>
    </xf>
    <xf numFmtId="0" fontId="4" fillId="0" borderId="1" xfId="0" applyFont="1" applyBorder="1" applyAlignment="1">
      <alignment horizontal="center" vertical="center"/>
    </xf>
    <xf numFmtId="44" fontId="4" fillId="0" borderId="1" xfId="29" applyFont="1" applyFill="1" applyBorder="1" applyAlignment="1" applyProtection="1">
      <alignment horizontal="center" vertical="center" wrapText="1"/>
    </xf>
    <xf numFmtId="164" fontId="4" fillId="3" borderId="1" xfId="27" applyFont="1" applyFill="1" applyBorder="1" applyAlignment="1">
      <alignment horizontal="center" vertical="center"/>
    </xf>
    <xf numFmtId="0" fontId="4" fillId="5" borderId="0" xfId="0" applyFont="1" applyFill="1" applyBorder="1" applyAlignment="1">
      <alignment vertical="center"/>
    </xf>
    <xf numFmtId="0" fontId="4" fillId="3" borderId="1" xfId="0" applyFont="1" applyFill="1" applyBorder="1" applyAlignment="1">
      <alignment vertical="center"/>
    </xf>
    <xf numFmtId="164" fontId="14" fillId="3" borderId="6" xfId="36" applyFont="1" applyFill="1" applyBorder="1" applyAlignment="1">
      <alignment vertical="center"/>
    </xf>
    <xf numFmtId="164" fontId="4" fillId="0" borderId="1" xfId="27" applyFont="1" applyBorder="1" applyAlignment="1" applyProtection="1">
      <alignment horizontal="center" vertical="center"/>
    </xf>
    <xf numFmtId="164" fontId="14" fillId="5" borderId="6" xfId="36" applyFont="1" applyFill="1" applyBorder="1" applyAlignment="1">
      <alignment vertical="center"/>
    </xf>
    <xf numFmtId="4" fontId="4" fillId="5" borderId="0" xfId="0" applyNumberFormat="1" applyFont="1" applyFill="1" applyAlignment="1">
      <alignment vertical="center"/>
    </xf>
    <xf numFmtId="166" fontId="4" fillId="5" borderId="0" xfId="0" applyNumberFormat="1" applyFont="1" applyFill="1" applyBorder="1" applyAlignment="1">
      <alignment vertical="center" wrapText="1"/>
    </xf>
    <xf numFmtId="2" fontId="4" fillId="0" borderId="1" xfId="0" applyNumberFormat="1" applyFont="1" applyBorder="1" applyAlignment="1">
      <alignment horizontal="center" vertical="center" wrapText="1"/>
    </xf>
    <xf numFmtId="0" fontId="14" fillId="5" borderId="0" xfId="0" applyFont="1" applyFill="1" applyAlignment="1">
      <alignment vertical="center"/>
    </xf>
    <xf numFmtId="0" fontId="14" fillId="5" borderId="0" xfId="0" applyFont="1" applyFill="1" applyBorder="1" applyAlignment="1">
      <alignment vertical="center"/>
    </xf>
    <xf numFmtId="4" fontId="14" fillId="5" borderId="0" xfId="0" applyNumberFormat="1" applyFont="1" applyFill="1" applyAlignment="1">
      <alignment vertical="center"/>
    </xf>
    <xf numFmtId="166" fontId="14" fillId="5" borderId="0" xfId="0" applyNumberFormat="1" applyFont="1" applyFill="1" applyBorder="1" applyAlignment="1">
      <alignment vertical="center" wrapText="1"/>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xf>
    <xf numFmtId="0" fontId="4" fillId="6" borderId="1" xfId="0" applyFont="1" applyFill="1" applyBorder="1" applyAlignment="1">
      <alignment horizontal="left" vertical="center" wrapText="1"/>
    </xf>
    <xf numFmtId="0" fontId="4" fillId="6" borderId="1" xfId="0" applyFont="1" applyFill="1" applyBorder="1" applyAlignment="1">
      <alignment horizontal="center" vertical="center"/>
    </xf>
    <xf numFmtId="167" fontId="4" fillId="5" borderId="5" xfId="0" applyNumberFormat="1" applyFont="1" applyFill="1" applyBorder="1" applyAlignment="1">
      <alignment horizontal="center" vertical="center" wrapText="1"/>
    </xf>
    <xf numFmtId="0" fontId="4" fillId="0" borderId="1" xfId="0" applyFont="1" applyBorder="1" applyAlignment="1">
      <alignment horizontal="justify" vertical="center" wrapText="1"/>
    </xf>
    <xf numFmtId="0" fontId="4" fillId="7" borderId="5" xfId="0" applyNumberFormat="1" applyFont="1" applyFill="1" applyBorder="1" applyAlignment="1">
      <alignment horizontal="center" vertical="center" wrapText="1"/>
    </xf>
    <xf numFmtId="0" fontId="4" fillId="7" borderId="1" xfId="0" applyFont="1" applyFill="1" applyBorder="1" applyAlignment="1">
      <alignment horizontal="left" vertical="center" wrapText="1"/>
    </xf>
    <xf numFmtId="0" fontId="4" fillId="7" borderId="1" xfId="0" applyFont="1" applyFill="1" applyBorder="1" applyAlignment="1">
      <alignment horizontal="center" vertical="center" wrapText="1"/>
    </xf>
    <xf numFmtId="164" fontId="4" fillId="7" borderId="1" xfId="27" applyFont="1" applyFill="1" applyBorder="1" applyAlignment="1">
      <alignment horizontal="center" vertical="center" wrapText="1"/>
    </xf>
    <xf numFmtId="164" fontId="14" fillId="7" borderId="6" xfId="27" applyFont="1" applyFill="1" applyBorder="1" applyAlignment="1">
      <alignment vertical="center" wrapText="1"/>
    </xf>
    <xf numFmtId="164" fontId="14" fillId="0" borderId="6" xfId="36" applyFont="1" applyFill="1" applyBorder="1" applyAlignment="1">
      <alignment vertical="center" wrapText="1"/>
    </xf>
    <xf numFmtId="167" fontId="14" fillId="3" borderId="5" xfId="0" applyNumberFormat="1" applyFont="1" applyFill="1" applyBorder="1" applyAlignment="1">
      <alignment horizontal="center" vertical="center"/>
    </xf>
    <xf numFmtId="167" fontId="14" fillId="3" borderId="1" xfId="0" applyNumberFormat="1" applyFont="1" applyFill="1" applyBorder="1" applyAlignment="1">
      <alignment horizontal="left" vertical="center" wrapText="1"/>
    </xf>
    <xf numFmtId="167" fontId="14" fillId="3" borderId="1" xfId="0" applyNumberFormat="1" applyFont="1" applyFill="1" applyBorder="1" applyAlignment="1">
      <alignment vertical="center"/>
    </xf>
    <xf numFmtId="0" fontId="4" fillId="0" borderId="5" xfId="0" applyFont="1" applyBorder="1" applyAlignment="1">
      <alignment horizontal="center" vertical="center"/>
    </xf>
    <xf numFmtId="4" fontId="4" fillId="0" borderId="1" xfId="0" applyNumberFormat="1" applyFont="1" applyBorder="1" applyAlignment="1">
      <alignment horizontal="center" vertical="center"/>
    </xf>
    <xf numFmtId="164" fontId="4" fillId="0" borderId="6" xfId="36" applyFont="1" applyBorder="1" applyAlignment="1">
      <alignment vertical="center"/>
    </xf>
    <xf numFmtId="9" fontId="14" fillId="3" borderId="1" xfId="50" applyFont="1" applyFill="1" applyBorder="1" applyAlignment="1">
      <alignment horizontal="center" vertical="center"/>
    </xf>
    <xf numFmtId="167" fontId="14" fillId="3" borderId="7" xfId="0" applyNumberFormat="1" applyFont="1" applyFill="1" applyBorder="1" applyAlignment="1">
      <alignment horizontal="center" vertical="center"/>
    </xf>
    <xf numFmtId="167" fontId="14" fillId="3" borderId="8" xfId="0" applyNumberFormat="1" applyFont="1" applyFill="1" applyBorder="1" applyAlignment="1">
      <alignment horizontal="left" vertical="center" wrapText="1"/>
    </xf>
    <xf numFmtId="167" fontId="14" fillId="3" borderId="8" xfId="0" applyNumberFormat="1" applyFont="1" applyFill="1" applyBorder="1" applyAlignment="1">
      <alignment vertical="center"/>
    </xf>
    <xf numFmtId="164" fontId="14" fillId="3" borderId="8" xfId="27" applyFont="1" applyFill="1" applyBorder="1" applyAlignment="1">
      <alignment vertical="center"/>
    </xf>
    <xf numFmtId="164" fontId="14" fillId="3" borderId="9" xfId="36" applyFont="1" applyFill="1" applyBorder="1" applyAlignment="1">
      <alignment vertical="center"/>
    </xf>
    <xf numFmtId="164" fontId="4" fillId="0" borderId="0" xfId="36" applyFont="1" applyAlignment="1">
      <alignment vertical="center"/>
    </xf>
    <xf numFmtId="2" fontId="14" fillId="3" borderId="1" xfId="4" applyNumberFormat="1" applyFont="1" applyFill="1" applyBorder="1" applyAlignment="1">
      <alignment horizontal="center" vertical="center"/>
    </xf>
    <xf numFmtId="2" fontId="13" fillId="3" borderId="1" xfId="4" applyNumberFormat="1" applyFont="1" applyFill="1" applyBorder="1" applyAlignment="1">
      <alignment horizontal="center" vertical="center"/>
    </xf>
    <xf numFmtId="2" fontId="14" fillId="3" borderId="1" xfId="4" applyNumberFormat="1" applyFont="1" applyFill="1" applyBorder="1" applyAlignment="1">
      <alignment vertical="center"/>
    </xf>
    <xf numFmtId="2" fontId="4" fillId="0" borderId="1" xfId="0" applyNumberFormat="1" applyFont="1" applyBorder="1" applyAlignment="1">
      <alignment horizontal="center" vertical="center"/>
    </xf>
    <xf numFmtId="2" fontId="4" fillId="3" borderId="1" xfId="0" applyNumberFormat="1" applyFont="1" applyFill="1" applyBorder="1" applyAlignment="1">
      <alignment horizontal="center" vertical="center"/>
    </xf>
    <xf numFmtId="2" fontId="4" fillId="7" borderId="1" xfId="0" applyNumberFormat="1" applyFont="1" applyFill="1" applyBorder="1" applyAlignment="1">
      <alignment horizontal="center" vertical="center" wrapText="1"/>
    </xf>
    <xf numFmtId="164" fontId="4" fillId="0" borderId="1" xfId="27" applyNumberFormat="1" applyFont="1" applyFill="1" applyBorder="1" applyAlignment="1">
      <alignment horizontal="center" vertical="center" wrapText="1"/>
    </xf>
    <xf numFmtId="164" fontId="14" fillId="3" borderId="1" xfId="27" applyNumberFormat="1" applyFont="1" applyFill="1" applyBorder="1" applyAlignment="1">
      <alignment horizontal="center" vertical="center"/>
    </xf>
    <xf numFmtId="164" fontId="4" fillId="0" borderId="1" xfId="27" applyNumberFormat="1" applyFont="1" applyBorder="1" applyAlignment="1">
      <alignment horizontal="center" vertical="center" wrapText="1"/>
    </xf>
    <xf numFmtId="164" fontId="13" fillId="3" borderId="1" xfId="27" applyNumberFormat="1" applyFont="1" applyFill="1" applyBorder="1" applyAlignment="1">
      <alignment horizontal="center" vertical="center"/>
    </xf>
    <xf numFmtId="164" fontId="4" fillId="0" borderId="1" xfId="27" applyNumberFormat="1" applyFont="1" applyBorder="1" applyAlignment="1">
      <alignment horizontal="center" vertical="center"/>
    </xf>
    <xf numFmtId="164" fontId="4" fillId="3" borderId="1" xfId="27" applyNumberFormat="1" applyFont="1" applyFill="1" applyBorder="1" applyAlignment="1">
      <alignment horizontal="center" vertical="center" wrapText="1"/>
    </xf>
    <xf numFmtId="164" fontId="14" fillId="3" borderId="1" xfId="27" applyNumberFormat="1" applyFont="1" applyFill="1" applyBorder="1" applyAlignment="1">
      <alignment vertical="center"/>
    </xf>
    <xf numFmtId="164" fontId="4" fillId="0" borderId="1" xfId="29" applyNumberFormat="1" applyFont="1" applyFill="1" applyBorder="1" applyAlignment="1" applyProtection="1">
      <alignment horizontal="right" vertical="center"/>
    </xf>
    <xf numFmtId="164" fontId="4" fillId="0" borderId="1" xfId="29" applyNumberFormat="1" applyFont="1" applyFill="1" applyBorder="1" applyAlignment="1" applyProtection="1">
      <alignment horizontal="center" vertical="center" wrapText="1"/>
    </xf>
    <xf numFmtId="164" fontId="4" fillId="0" borderId="1" xfId="27" applyNumberFormat="1" applyFont="1" applyBorder="1" applyAlignment="1" applyProtection="1">
      <alignment horizontal="center" vertical="center"/>
    </xf>
    <xf numFmtId="164" fontId="4" fillId="3" borderId="1" xfId="27" applyNumberFormat="1" applyFont="1" applyFill="1" applyBorder="1" applyAlignment="1" applyProtection="1">
      <alignment horizontal="center" vertical="center"/>
    </xf>
    <xf numFmtId="164" fontId="4" fillId="6" borderId="1" xfId="27" applyNumberFormat="1" applyFont="1" applyFill="1" applyBorder="1" applyAlignment="1" applyProtection="1">
      <alignment horizontal="center" vertical="center"/>
    </xf>
    <xf numFmtId="164" fontId="4" fillId="0" borderId="1" xfId="27" applyNumberFormat="1" applyFont="1" applyBorder="1" applyAlignment="1" applyProtection="1">
      <alignment vertical="center"/>
    </xf>
    <xf numFmtId="164" fontId="4" fillId="0" borderId="1" xfId="0" applyNumberFormat="1" applyFont="1" applyBorder="1" applyAlignment="1">
      <alignment horizontal="right" vertical="center" wrapText="1"/>
    </xf>
    <xf numFmtId="164" fontId="4" fillId="7" borderId="1" xfId="27" applyNumberFormat="1" applyFont="1" applyFill="1" applyBorder="1" applyAlignment="1">
      <alignment horizontal="center" vertical="center" wrapText="1"/>
    </xf>
    <xf numFmtId="0" fontId="11" fillId="2" borderId="2" xfId="0" applyNumberFormat="1" applyFont="1" applyFill="1" applyBorder="1" applyAlignment="1">
      <alignment horizontal="center" vertical="center" wrapText="1"/>
    </xf>
    <xf numFmtId="0" fontId="12" fillId="0" borderId="3" xfId="0" applyFont="1" applyBorder="1" applyAlignment="1">
      <alignment vertical="center" wrapText="1"/>
    </xf>
    <xf numFmtId="0" fontId="12" fillId="0" borderId="4" xfId="0" applyFont="1" applyBorder="1" applyAlignment="1">
      <alignment vertical="center" wrapText="1"/>
    </xf>
    <xf numFmtId="0" fontId="11" fillId="2" borderId="5" xfId="0" applyNumberFormat="1" applyFont="1" applyFill="1" applyBorder="1" applyAlignment="1">
      <alignment horizontal="center" vertical="center" wrapText="1"/>
    </xf>
    <xf numFmtId="0" fontId="12" fillId="0" borderId="1" xfId="0" applyFont="1" applyBorder="1" applyAlignment="1">
      <alignment vertical="center" wrapText="1"/>
    </xf>
    <xf numFmtId="0" fontId="12" fillId="0" borderId="6" xfId="0" applyFont="1" applyBorder="1" applyAlignment="1">
      <alignment vertical="center" wrapText="1"/>
    </xf>
    <xf numFmtId="0" fontId="13" fillId="2" borderId="5" xfId="0" applyNumberFormat="1" applyFont="1" applyFill="1" applyBorder="1" applyAlignment="1">
      <alignment vertical="center" wrapText="1"/>
    </xf>
    <xf numFmtId="0" fontId="13" fillId="2" borderId="1" xfId="0" applyNumberFormat="1" applyFont="1" applyFill="1" applyBorder="1" applyAlignment="1">
      <alignment vertical="center" wrapText="1"/>
    </xf>
    <xf numFmtId="0" fontId="13" fillId="2" borderId="6" xfId="0" applyNumberFormat="1" applyFont="1" applyFill="1" applyBorder="1" applyAlignment="1">
      <alignment vertical="center" wrapText="1"/>
    </xf>
  </cellXfs>
  <cellStyles count="52">
    <cellStyle name="Estilo 1" xfId="1" xr:uid="{00000000-0005-0000-0000-000000000000}"/>
    <cellStyle name="Euro" xfId="2" xr:uid="{00000000-0005-0000-0000-000001000000}"/>
    <cellStyle name="Hipervínculo 2" xfId="3" xr:uid="{00000000-0005-0000-0000-000002000000}"/>
    <cellStyle name="Millares" xfId="4" builtinId="3"/>
    <cellStyle name="Millares 2" xfId="5" xr:uid="{00000000-0005-0000-0000-000004000000}"/>
    <cellStyle name="Millares 2 2" xfId="6" xr:uid="{00000000-0005-0000-0000-000005000000}"/>
    <cellStyle name="Millares 2 28" xfId="7" xr:uid="{00000000-0005-0000-0000-000006000000}"/>
    <cellStyle name="Millares 2 28 2" xfId="8" xr:uid="{00000000-0005-0000-0000-000007000000}"/>
    <cellStyle name="Millares 2 3" xfId="9" xr:uid="{00000000-0005-0000-0000-000008000000}"/>
    <cellStyle name="Millares 2 3 2" xfId="10" xr:uid="{00000000-0005-0000-0000-000009000000}"/>
    <cellStyle name="Millares 2 4" xfId="11" xr:uid="{00000000-0005-0000-0000-00000A000000}"/>
    <cellStyle name="Millares 3" xfId="12" xr:uid="{00000000-0005-0000-0000-00000B000000}"/>
    <cellStyle name="Millares 3 2" xfId="13" xr:uid="{00000000-0005-0000-0000-00000C000000}"/>
    <cellStyle name="Millares 3 2 2" xfId="14" xr:uid="{00000000-0005-0000-0000-00000D000000}"/>
    <cellStyle name="Millares 3 3" xfId="15" xr:uid="{00000000-0005-0000-0000-00000E000000}"/>
    <cellStyle name="Millares 31" xfId="16" xr:uid="{00000000-0005-0000-0000-00000F000000}"/>
    <cellStyle name="Millares 31 2" xfId="17" xr:uid="{00000000-0005-0000-0000-000010000000}"/>
    <cellStyle name="Millares 4" xfId="18" xr:uid="{00000000-0005-0000-0000-000011000000}"/>
    <cellStyle name="Millares 4 2" xfId="19" xr:uid="{00000000-0005-0000-0000-000012000000}"/>
    <cellStyle name="Millares 5" xfId="20" xr:uid="{00000000-0005-0000-0000-000013000000}"/>
    <cellStyle name="Millares 5 2" xfId="21" xr:uid="{00000000-0005-0000-0000-000014000000}"/>
    <cellStyle name="Millares 6" xfId="22" xr:uid="{00000000-0005-0000-0000-000015000000}"/>
    <cellStyle name="Millares 7" xfId="23" xr:uid="{00000000-0005-0000-0000-000016000000}"/>
    <cellStyle name="Millares 7 2" xfId="24" xr:uid="{00000000-0005-0000-0000-000017000000}"/>
    <cellStyle name="Millares 8" xfId="25" xr:uid="{00000000-0005-0000-0000-000018000000}"/>
    <cellStyle name="Millares 8 2" xfId="26" xr:uid="{00000000-0005-0000-0000-000019000000}"/>
    <cellStyle name="Moneda" xfId="27" builtinId="4"/>
    <cellStyle name="Moneda 2" xfId="28" xr:uid="{00000000-0005-0000-0000-00001B000000}"/>
    <cellStyle name="Moneda 2 2" xfId="29" xr:uid="{00000000-0005-0000-0000-00001C000000}"/>
    <cellStyle name="Moneda 2 2 2" xfId="30" xr:uid="{00000000-0005-0000-0000-00001D000000}"/>
    <cellStyle name="Moneda 3" xfId="31" xr:uid="{00000000-0005-0000-0000-00001E000000}"/>
    <cellStyle name="Moneda 3 2" xfId="32" xr:uid="{00000000-0005-0000-0000-00001F000000}"/>
    <cellStyle name="Moneda 3 3" xfId="33" xr:uid="{00000000-0005-0000-0000-000020000000}"/>
    <cellStyle name="Moneda 4" xfId="34" xr:uid="{00000000-0005-0000-0000-000021000000}"/>
    <cellStyle name="Moneda 4 2" xfId="35" xr:uid="{00000000-0005-0000-0000-000022000000}"/>
    <cellStyle name="Moneda 5" xfId="36" xr:uid="{00000000-0005-0000-0000-000023000000}"/>
    <cellStyle name="Moneda 5 2" xfId="37" xr:uid="{00000000-0005-0000-0000-000024000000}"/>
    <cellStyle name="Moneda 6" xfId="38" xr:uid="{00000000-0005-0000-0000-000025000000}"/>
    <cellStyle name="Moneda 6 2" xfId="39" xr:uid="{00000000-0005-0000-0000-000026000000}"/>
    <cellStyle name="Normal" xfId="0" builtinId="0"/>
    <cellStyle name="Normal 10" xfId="40" xr:uid="{00000000-0005-0000-0000-000028000000}"/>
    <cellStyle name="Normal 2" xfId="41" xr:uid="{00000000-0005-0000-0000-000029000000}"/>
    <cellStyle name="Normal 3" xfId="42" xr:uid="{00000000-0005-0000-0000-00002A000000}"/>
    <cellStyle name="Normal 3 2" xfId="43" xr:uid="{00000000-0005-0000-0000-00002B000000}"/>
    <cellStyle name="Normal 4" xfId="51" xr:uid="{103D0AF9-AD93-4385-AEF0-11E1C732D7CC}"/>
    <cellStyle name="Normal 4 2 2" xfId="44" xr:uid="{00000000-0005-0000-0000-00002C000000}"/>
    <cellStyle name="Normal 5" xfId="45" xr:uid="{00000000-0005-0000-0000-00002D000000}"/>
    <cellStyle name="Normal 8" xfId="46" xr:uid="{00000000-0005-0000-0000-00002E000000}"/>
    <cellStyle name="Normal 8 2" xfId="49" xr:uid="{E412DFCD-A665-4DFE-92E4-5207A102F3D2}"/>
    <cellStyle name="Porcentaje" xfId="50" builtinId="5"/>
    <cellStyle name="Porcentaje 2" xfId="47" xr:uid="{00000000-0005-0000-0000-00002F000000}"/>
    <cellStyle name="Porcentual 2" xfId="48" xr:uid="{00000000-0005-0000-0000-000030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E9A9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ba3/Documents/1%20DOCUMENTOS%20DE%20EDUARDO/UCI%20ZACAMIL/Documents%20and%20Settings/USER/Escritorio/Nueva%20carpeta/COSTO%20VI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UPO_01"/>
      <sheetName val="GRUPO_02"/>
      <sheetName val="GRUPO_03"/>
      <sheetName val="GRUPO_04"/>
      <sheetName val="INSUMO_MAQUINARIA"/>
      <sheetName val="INSUMO_MANO OBRA"/>
      <sheetName val="INSUMO_MATERIAL"/>
      <sheetName val="COSTO HORARIO MAQUINARIA"/>
    </sheetNames>
    <sheetDataSet>
      <sheetData sheetId="0" refreshError="1"/>
      <sheetData sheetId="1" refreshError="1"/>
      <sheetData sheetId="2" refreshError="1"/>
      <sheetData sheetId="3" refreshError="1"/>
      <sheetData sheetId="4"/>
      <sheetData sheetId="5" refreshError="1"/>
      <sheetData sheetId="6" refreshError="1"/>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8E788-077D-4CBB-8069-8B350A21DE57}">
  <sheetPr>
    <outlinePr summaryBelow="0" summaryRight="0"/>
    <pageSetUpPr fitToPage="1"/>
  </sheetPr>
  <dimension ref="B2:O369"/>
  <sheetViews>
    <sheetView showGridLines="0" tabSelected="1" view="pageBreakPreview" topLeftCell="B1" zoomScale="90" zoomScaleNormal="90" zoomScaleSheetLayoutView="90" workbookViewId="0">
      <selection activeCell="G15" sqref="G15"/>
    </sheetView>
  </sheetViews>
  <sheetFormatPr baseColWidth="10" defaultColWidth="11.42578125" defaultRowHeight="12.75" x14ac:dyDescent="0.25"/>
  <cols>
    <col min="1" max="1" width="5.7109375" style="9" customWidth="1"/>
    <col min="2" max="2" width="4.7109375" style="3" customWidth="1"/>
    <col min="3" max="3" width="12.42578125" style="4" customWidth="1"/>
    <col min="4" max="4" width="66" style="5" customWidth="1"/>
    <col min="5" max="5" width="16.42578125" style="6" customWidth="1"/>
    <col min="6" max="6" width="13.85546875" style="4" customWidth="1"/>
    <col min="7" max="7" width="15.28515625" style="7" customWidth="1"/>
    <col min="8" max="8" width="18.5703125" style="7" customWidth="1"/>
    <col min="9" max="9" width="20.28515625" style="8" customWidth="1"/>
    <col min="10" max="10" width="4.85546875" style="9" customWidth="1"/>
    <col min="11" max="16384" width="11.42578125" style="9"/>
  </cols>
  <sheetData>
    <row r="2" spans="3:12" ht="18.75" customHeight="1" thickBot="1" x14ac:dyDescent="0.3"/>
    <row r="3" spans="3:12" ht="27.75" customHeight="1" x14ac:dyDescent="0.25">
      <c r="C3" s="127" t="s">
        <v>345</v>
      </c>
      <c r="D3" s="128"/>
      <c r="E3" s="128"/>
      <c r="F3" s="128"/>
      <c r="G3" s="128"/>
      <c r="H3" s="128"/>
      <c r="I3" s="129"/>
    </row>
    <row r="4" spans="3:12" ht="45.75" customHeight="1" x14ac:dyDescent="0.25">
      <c r="C4" s="130" t="s">
        <v>58</v>
      </c>
      <c r="D4" s="131"/>
      <c r="E4" s="131"/>
      <c r="F4" s="131"/>
      <c r="G4" s="131"/>
      <c r="H4" s="131"/>
      <c r="I4" s="132"/>
    </row>
    <row r="5" spans="3:12" ht="17.25" customHeight="1" x14ac:dyDescent="0.25">
      <c r="C5" s="133"/>
      <c r="D5" s="134"/>
      <c r="E5" s="134"/>
      <c r="F5" s="134"/>
      <c r="G5" s="134"/>
      <c r="H5" s="134"/>
      <c r="I5" s="135"/>
    </row>
    <row r="6" spans="3:12" ht="37.5" customHeight="1" x14ac:dyDescent="0.25">
      <c r="C6" s="10" t="s">
        <v>0</v>
      </c>
      <c r="D6" s="11" t="s">
        <v>1</v>
      </c>
      <c r="E6" s="12" t="s">
        <v>2</v>
      </c>
      <c r="F6" s="13" t="s">
        <v>31</v>
      </c>
      <c r="G6" s="14" t="s">
        <v>3</v>
      </c>
      <c r="H6" s="14" t="s">
        <v>4</v>
      </c>
      <c r="I6" s="15" t="s">
        <v>5</v>
      </c>
    </row>
    <row r="7" spans="3:12" ht="21" customHeight="1" x14ac:dyDescent="0.25">
      <c r="C7" s="16">
        <v>1</v>
      </c>
      <c r="D7" s="17" t="s">
        <v>22</v>
      </c>
      <c r="E7" s="18"/>
      <c r="F7" s="18"/>
      <c r="G7" s="19"/>
      <c r="H7" s="19"/>
      <c r="I7" s="20">
        <f>SUM(H8:H9)</f>
        <v>0</v>
      </c>
      <c r="L7" s="21"/>
    </row>
    <row r="8" spans="3:12" ht="36.75" customHeight="1" x14ac:dyDescent="0.25">
      <c r="C8" s="22">
        <v>1.1000000000000001</v>
      </c>
      <c r="D8" s="23" t="s">
        <v>20</v>
      </c>
      <c r="E8" s="24">
        <v>1</v>
      </c>
      <c r="F8" s="25" t="s">
        <v>348</v>
      </c>
      <c r="G8" s="112"/>
      <c r="H8" s="26">
        <f>ROUND(G8*E8,2)</f>
        <v>0</v>
      </c>
      <c r="I8" s="27"/>
      <c r="L8" s="21"/>
    </row>
    <row r="9" spans="3:12" ht="21" customHeight="1" x14ac:dyDescent="0.25">
      <c r="C9" s="22">
        <v>1.2</v>
      </c>
      <c r="D9" s="23" t="s">
        <v>255</v>
      </c>
      <c r="E9" s="24">
        <v>1</v>
      </c>
      <c r="F9" s="25" t="s">
        <v>348</v>
      </c>
      <c r="G9" s="112"/>
      <c r="H9" s="26">
        <f>ROUND(G9*E9,2)</f>
        <v>0</v>
      </c>
      <c r="I9" s="27"/>
      <c r="L9" s="21"/>
    </row>
    <row r="10" spans="3:12" ht="21" customHeight="1" x14ac:dyDescent="0.25">
      <c r="C10" s="28">
        <v>2</v>
      </c>
      <c r="D10" s="29" t="s">
        <v>141</v>
      </c>
      <c r="E10" s="106"/>
      <c r="F10" s="30"/>
      <c r="G10" s="113"/>
      <c r="H10" s="31"/>
      <c r="I10" s="32">
        <f>SUM(H11:H22)</f>
        <v>0</v>
      </c>
      <c r="L10" s="21"/>
    </row>
    <row r="11" spans="3:12" ht="30" customHeight="1" x14ac:dyDescent="0.25">
      <c r="C11" s="22">
        <v>2.1</v>
      </c>
      <c r="D11" s="33" t="s">
        <v>142</v>
      </c>
      <c r="E11" s="76">
        <v>4</v>
      </c>
      <c r="F11" s="34" t="s">
        <v>349</v>
      </c>
      <c r="G11" s="114"/>
      <c r="H11" s="35">
        <f t="shared" ref="H11:H22" si="0">+ROUND(E11*G11,2)</f>
        <v>0</v>
      </c>
      <c r="I11" s="27"/>
      <c r="L11" s="21"/>
    </row>
    <row r="12" spans="3:12" ht="30" customHeight="1" x14ac:dyDescent="0.25">
      <c r="C12" s="22">
        <v>2.2000000000000002</v>
      </c>
      <c r="D12" s="33" t="s">
        <v>143</v>
      </c>
      <c r="E12" s="76">
        <v>4</v>
      </c>
      <c r="F12" s="34" t="s">
        <v>349</v>
      </c>
      <c r="G12" s="114"/>
      <c r="H12" s="35">
        <f t="shared" si="0"/>
        <v>0</v>
      </c>
      <c r="I12" s="27"/>
      <c r="L12" s="21"/>
    </row>
    <row r="13" spans="3:12" ht="30" customHeight="1" x14ac:dyDescent="0.25">
      <c r="C13" s="22">
        <v>2.2999999999999998</v>
      </c>
      <c r="D13" s="33" t="s">
        <v>144</v>
      </c>
      <c r="E13" s="76">
        <v>4</v>
      </c>
      <c r="F13" s="34" t="s">
        <v>349</v>
      </c>
      <c r="G13" s="114"/>
      <c r="H13" s="35">
        <f t="shared" si="0"/>
        <v>0</v>
      </c>
      <c r="I13" s="27"/>
      <c r="L13" s="21"/>
    </row>
    <row r="14" spans="3:12" ht="30" customHeight="1" x14ac:dyDescent="0.25">
      <c r="C14" s="22">
        <v>2.4</v>
      </c>
      <c r="D14" s="33" t="s">
        <v>145</v>
      </c>
      <c r="E14" s="76">
        <v>3</v>
      </c>
      <c r="F14" s="34" t="s">
        <v>349</v>
      </c>
      <c r="G14" s="114"/>
      <c r="H14" s="35">
        <f t="shared" si="0"/>
        <v>0</v>
      </c>
      <c r="I14" s="27"/>
      <c r="L14" s="21"/>
    </row>
    <row r="15" spans="3:12" ht="30" customHeight="1" x14ac:dyDescent="0.25">
      <c r="C15" s="22">
        <v>2.5</v>
      </c>
      <c r="D15" s="33" t="s">
        <v>146</v>
      </c>
      <c r="E15" s="76">
        <v>1</v>
      </c>
      <c r="F15" s="34" t="s">
        <v>349</v>
      </c>
      <c r="G15" s="114"/>
      <c r="H15" s="35">
        <f t="shared" si="0"/>
        <v>0</v>
      </c>
      <c r="I15" s="27"/>
      <c r="L15" s="21"/>
    </row>
    <row r="16" spans="3:12" ht="34.5" customHeight="1" x14ac:dyDescent="0.25">
      <c r="C16" s="22">
        <v>2.6</v>
      </c>
      <c r="D16" s="33" t="s">
        <v>147</v>
      </c>
      <c r="E16" s="24">
        <v>132.28</v>
      </c>
      <c r="F16" s="34" t="s">
        <v>350</v>
      </c>
      <c r="G16" s="114"/>
      <c r="H16" s="35">
        <f t="shared" si="0"/>
        <v>0</v>
      </c>
      <c r="I16" s="27"/>
      <c r="L16" s="21"/>
    </row>
    <row r="17" spans="3:12" ht="36" customHeight="1" x14ac:dyDescent="0.25">
      <c r="C17" s="22">
        <v>2.7</v>
      </c>
      <c r="D17" s="33" t="s">
        <v>148</v>
      </c>
      <c r="E17" s="24">
        <v>65</v>
      </c>
      <c r="F17" s="34" t="s">
        <v>350</v>
      </c>
      <c r="G17" s="114"/>
      <c r="H17" s="35">
        <f t="shared" si="0"/>
        <v>0</v>
      </c>
      <c r="I17" s="27"/>
      <c r="L17" s="21"/>
    </row>
    <row r="18" spans="3:12" ht="30" customHeight="1" x14ac:dyDescent="0.25">
      <c r="C18" s="22">
        <v>2.8</v>
      </c>
      <c r="D18" s="33" t="s">
        <v>149</v>
      </c>
      <c r="E18" s="24">
        <v>350</v>
      </c>
      <c r="F18" s="34" t="s">
        <v>350</v>
      </c>
      <c r="G18" s="114"/>
      <c r="H18" s="35">
        <f t="shared" si="0"/>
        <v>0</v>
      </c>
      <c r="I18" s="27"/>
      <c r="L18" s="21"/>
    </row>
    <row r="19" spans="3:12" ht="30" customHeight="1" x14ac:dyDescent="0.25">
      <c r="C19" s="22">
        <v>2.9</v>
      </c>
      <c r="D19" s="33" t="s">
        <v>233</v>
      </c>
      <c r="E19" s="24">
        <v>118.82</v>
      </c>
      <c r="F19" s="34" t="s">
        <v>350</v>
      </c>
      <c r="G19" s="114"/>
      <c r="H19" s="35">
        <f t="shared" si="0"/>
        <v>0</v>
      </c>
      <c r="I19" s="27"/>
      <c r="L19" s="21"/>
    </row>
    <row r="20" spans="3:12" ht="30" customHeight="1" x14ac:dyDescent="0.25">
      <c r="C20" s="36">
        <v>2.1</v>
      </c>
      <c r="D20" s="33" t="s">
        <v>234</v>
      </c>
      <c r="E20" s="24">
        <v>28.65</v>
      </c>
      <c r="F20" s="34" t="s">
        <v>350</v>
      </c>
      <c r="G20" s="114"/>
      <c r="H20" s="35">
        <f t="shared" si="0"/>
        <v>0</v>
      </c>
      <c r="I20" s="27"/>
      <c r="L20" s="21"/>
    </row>
    <row r="21" spans="3:12" ht="30" customHeight="1" x14ac:dyDescent="0.25">
      <c r="C21" s="36">
        <v>2.11</v>
      </c>
      <c r="D21" s="33" t="s">
        <v>256</v>
      </c>
      <c r="E21" s="24">
        <v>17.850000000000001</v>
      </c>
      <c r="F21" s="34" t="s">
        <v>350</v>
      </c>
      <c r="G21" s="114"/>
      <c r="H21" s="35">
        <f t="shared" si="0"/>
        <v>0</v>
      </c>
      <c r="I21" s="27"/>
      <c r="L21" s="21"/>
    </row>
    <row r="22" spans="3:12" ht="30" customHeight="1" x14ac:dyDescent="0.25">
      <c r="C22" s="36">
        <v>2.12</v>
      </c>
      <c r="D22" s="33" t="s">
        <v>235</v>
      </c>
      <c r="E22" s="24">
        <v>115.4</v>
      </c>
      <c r="F22" s="34" t="s">
        <v>350</v>
      </c>
      <c r="G22" s="114"/>
      <c r="H22" s="35">
        <f t="shared" si="0"/>
        <v>0</v>
      </c>
      <c r="I22" s="27"/>
      <c r="L22" s="21"/>
    </row>
    <row r="23" spans="3:12" ht="21.75" customHeight="1" x14ac:dyDescent="0.25">
      <c r="C23" s="16">
        <v>3</v>
      </c>
      <c r="D23" s="17" t="s">
        <v>10</v>
      </c>
      <c r="E23" s="107"/>
      <c r="F23" s="18"/>
      <c r="G23" s="115"/>
      <c r="H23" s="19"/>
      <c r="I23" s="20">
        <f>SUM(H24:H27)</f>
        <v>0</v>
      </c>
      <c r="L23" s="21"/>
    </row>
    <row r="24" spans="3:12" ht="23.1" customHeight="1" x14ac:dyDescent="0.25">
      <c r="C24" s="37">
        <v>3.1</v>
      </c>
      <c r="D24" s="38" t="s">
        <v>224</v>
      </c>
      <c r="E24" s="24">
        <v>41.68</v>
      </c>
      <c r="F24" s="34" t="s">
        <v>351</v>
      </c>
      <c r="G24" s="116"/>
      <c r="H24" s="35">
        <f>+ROUND(E24*G24,2)</f>
        <v>0</v>
      </c>
      <c r="I24" s="40"/>
      <c r="L24" s="21"/>
    </row>
    <row r="25" spans="3:12" ht="23.1" customHeight="1" x14ac:dyDescent="0.25">
      <c r="C25" s="37">
        <v>3.2</v>
      </c>
      <c r="D25" s="41" t="s">
        <v>150</v>
      </c>
      <c r="E25" s="24">
        <v>98.1</v>
      </c>
      <c r="F25" s="34" t="s">
        <v>351</v>
      </c>
      <c r="G25" s="116"/>
      <c r="H25" s="35">
        <f>+ROUND(E25*G25,2)</f>
        <v>0</v>
      </c>
      <c r="I25" s="40"/>
      <c r="L25" s="21"/>
    </row>
    <row r="26" spans="3:12" ht="23.1" customHeight="1" x14ac:dyDescent="0.25">
      <c r="C26" s="37">
        <v>3.3</v>
      </c>
      <c r="D26" s="41" t="s">
        <v>151</v>
      </c>
      <c r="E26" s="24">
        <v>114</v>
      </c>
      <c r="F26" s="34" t="s">
        <v>351</v>
      </c>
      <c r="G26" s="116"/>
      <c r="H26" s="35">
        <f>+ROUND(E26*G26,2)</f>
        <v>0</v>
      </c>
      <c r="I26" s="40"/>
      <c r="L26" s="21"/>
    </row>
    <row r="27" spans="3:12" ht="23.25" customHeight="1" x14ac:dyDescent="0.25">
      <c r="C27" s="37">
        <v>3.4</v>
      </c>
      <c r="D27" s="41" t="s">
        <v>152</v>
      </c>
      <c r="E27" s="24">
        <v>2.5</v>
      </c>
      <c r="F27" s="34" t="s">
        <v>351</v>
      </c>
      <c r="G27" s="116"/>
      <c r="H27" s="35">
        <f>+ROUND(E27*G27,2)</f>
        <v>0</v>
      </c>
      <c r="I27" s="40"/>
      <c r="L27" s="21"/>
    </row>
    <row r="28" spans="3:12" ht="20.25" customHeight="1" x14ac:dyDescent="0.25">
      <c r="C28" s="28">
        <v>4</v>
      </c>
      <c r="D28" s="29" t="s">
        <v>11</v>
      </c>
      <c r="E28" s="106"/>
      <c r="F28" s="30"/>
      <c r="G28" s="113"/>
      <c r="H28" s="31"/>
      <c r="I28" s="32">
        <f>SUM(H29:H32)</f>
        <v>0</v>
      </c>
      <c r="L28" s="21"/>
    </row>
    <row r="29" spans="3:12" ht="24.75" customHeight="1" x14ac:dyDescent="0.25">
      <c r="C29" s="37">
        <v>4.0999999999999996</v>
      </c>
      <c r="D29" s="33" t="s">
        <v>153</v>
      </c>
      <c r="E29" s="24">
        <v>74.77</v>
      </c>
      <c r="F29" s="34" t="s">
        <v>351</v>
      </c>
      <c r="G29" s="116"/>
      <c r="H29" s="35">
        <f>+ROUND(E29*G29,2)</f>
        <v>0</v>
      </c>
      <c r="I29" s="40"/>
      <c r="L29" s="21"/>
    </row>
    <row r="30" spans="3:12" ht="24.75" customHeight="1" x14ac:dyDescent="0.25">
      <c r="C30" s="37">
        <v>4.2</v>
      </c>
      <c r="D30" s="33" t="s">
        <v>154</v>
      </c>
      <c r="E30" s="24">
        <v>79</v>
      </c>
      <c r="F30" s="34" t="s">
        <v>351</v>
      </c>
      <c r="G30" s="116"/>
      <c r="H30" s="35">
        <f>+ROUND(E30*G30,2)</f>
        <v>0</v>
      </c>
      <c r="I30" s="40"/>
      <c r="L30" s="21"/>
    </row>
    <row r="31" spans="3:12" ht="24.75" customHeight="1" x14ac:dyDescent="0.25">
      <c r="C31" s="37">
        <v>4.3</v>
      </c>
      <c r="D31" s="33" t="s">
        <v>155</v>
      </c>
      <c r="E31" s="24">
        <v>1.75</v>
      </c>
      <c r="F31" s="34" t="s">
        <v>351</v>
      </c>
      <c r="G31" s="116"/>
      <c r="H31" s="35">
        <f>+ROUND(E31*G31,2)</f>
        <v>0</v>
      </c>
      <c r="I31" s="40"/>
      <c r="L31" s="21"/>
    </row>
    <row r="32" spans="3:12" ht="24.75" customHeight="1" x14ac:dyDescent="0.25">
      <c r="C32" s="37">
        <v>4.4000000000000004</v>
      </c>
      <c r="D32" s="33" t="s">
        <v>156</v>
      </c>
      <c r="E32" s="24">
        <v>54.18</v>
      </c>
      <c r="F32" s="34" t="s">
        <v>351</v>
      </c>
      <c r="G32" s="116"/>
      <c r="H32" s="35">
        <f>+ROUND(E32*G32,2)</f>
        <v>0</v>
      </c>
      <c r="I32" s="40"/>
      <c r="L32" s="21"/>
    </row>
    <row r="33" spans="3:12" ht="21.75" customHeight="1" x14ac:dyDescent="0.25">
      <c r="C33" s="28">
        <v>5</v>
      </c>
      <c r="D33" s="29" t="s">
        <v>157</v>
      </c>
      <c r="E33" s="106"/>
      <c r="F33" s="30"/>
      <c r="G33" s="113"/>
      <c r="H33" s="31"/>
      <c r="I33" s="32">
        <f>SUM(H34:H36)</f>
        <v>0</v>
      </c>
      <c r="L33" s="21"/>
    </row>
    <row r="34" spans="3:12" ht="24" customHeight="1" x14ac:dyDescent="0.25">
      <c r="C34" s="37">
        <v>5.0999999999999996</v>
      </c>
      <c r="D34" s="33" t="s">
        <v>158</v>
      </c>
      <c r="E34" s="24">
        <v>14</v>
      </c>
      <c r="F34" s="34" t="s">
        <v>351</v>
      </c>
      <c r="G34" s="114"/>
      <c r="H34" s="35">
        <f>+ROUND(E34*G34,2)</f>
        <v>0</v>
      </c>
      <c r="I34" s="40"/>
      <c r="L34" s="21"/>
    </row>
    <row r="35" spans="3:12" ht="24" customHeight="1" x14ac:dyDescent="0.25">
      <c r="C35" s="37">
        <v>5.2</v>
      </c>
      <c r="D35" s="33" t="s">
        <v>159</v>
      </c>
      <c r="E35" s="24">
        <v>15</v>
      </c>
      <c r="F35" s="34" t="s">
        <v>351</v>
      </c>
      <c r="G35" s="114"/>
      <c r="H35" s="35">
        <f>+ROUND(E35*G35,2)</f>
        <v>0</v>
      </c>
      <c r="I35" s="40"/>
      <c r="L35" s="21"/>
    </row>
    <row r="36" spans="3:12" ht="24" customHeight="1" x14ac:dyDescent="0.25">
      <c r="C36" s="37">
        <v>5.3</v>
      </c>
      <c r="D36" s="33" t="s">
        <v>160</v>
      </c>
      <c r="E36" s="24">
        <v>20.84</v>
      </c>
      <c r="F36" s="34" t="s">
        <v>351</v>
      </c>
      <c r="G36" s="114"/>
      <c r="H36" s="35">
        <f>+ROUND(E36*G36,2)</f>
        <v>0</v>
      </c>
      <c r="I36" s="40"/>
      <c r="L36" s="21"/>
    </row>
    <row r="37" spans="3:12" ht="19.5" customHeight="1" x14ac:dyDescent="0.25">
      <c r="C37" s="28">
        <v>6</v>
      </c>
      <c r="D37" s="29" t="s">
        <v>12</v>
      </c>
      <c r="E37" s="106"/>
      <c r="F37" s="30"/>
      <c r="G37" s="113"/>
      <c r="H37" s="31"/>
      <c r="I37" s="32">
        <f>SUM(H38:H49)</f>
        <v>0</v>
      </c>
      <c r="L37" s="21"/>
    </row>
    <row r="38" spans="3:12" ht="35.25" customHeight="1" x14ac:dyDescent="0.25">
      <c r="C38" s="37">
        <v>6.1</v>
      </c>
      <c r="D38" s="33" t="s">
        <v>161</v>
      </c>
      <c r="E38" s="24">
        <v>4.62</v>
      </c>
      <c r="F38" s="34" t="s">
        <v>351</v>
      </c>
      <c r="G38" s="114"/>
      <c r="H38" s="35">
        <f t="shared" ref="H38:H49" si="1">+ROUND(E38*G38,2)</f>
        <v>0</v>
      </c>
      <c r="I38" s="40"/>
      <c r="L38" s="21"/>
    </row>
    <row r="39" spans="3:12" ht="25.5" customHeight="1" x14ac:dyDescent="0.25">
      <c r="C39" s="37">
        <v>6.2</v>
      </c>
      <c r="D39" s="33" t="s">
        <v>158</v>
      </c>
      <c r="E39" s="24">
        <v>7.1</v>
      </c>
      <c r="F39" s="34" t="s">
        <v>351</v>
      </c>
      <c r="G39" s="114"/>
      <c r="H39" s="35">
        <f t="shared" si="1"/>
        <v>0</v>
      </c>
      <c r="I39" s="40"/>
      <c r="L39" s="21"/>
    </row>
    <row r="40" spans="3:12" ht="25.5" customHeight="1" x14ac:dyDescent="0.25">
      <c r="C40" s="37">
        <v>6.3</v>
      </c>
      <c r="D40" s="33" t="s">
        <v>162</v>
      </c>
      <c r="E40" s="24">
        <v>2.11</v>
      </c>
      <c r="F40" s="34" t="s">
        <v>351</v>
      </c>
      <c r="G40" s="114"/>
      <c r="H40" s="35">
        <f t="shared" si="1"/>
        <v>0</v>
      </c>
      <c r="I40" s="40"/>
      <c r="L40" s="21"/>
    </row>
    <row r="41" spans="3:12" ht="25.5" customHeight="1" x14ac:dyDescent="0.25">
      <c r="C41" s="37">
        <v>6.4</v>
      </c>
      <c r="D41" s="33" t="s">
        <v>163</v>
      </c>
      <c r="E41" s="24">
        <v>5.3</v>
      </c>
      <c r="F41" s="34" t="s">
        <v>351</v>
      </c>
      <c r="G41" s="114"/>
      <c r="H41" s="35">
        <f t="shared" si="1"/>
        <v>0</v>
      </c>
      <c r="I41" s="40"/>
      <c r="L41" s="21"/>
    </row>
    <row r="42" spans="3:12" ht="25.5" customHeight="1" x14ac:dyDescent="0.25">
      <c r="C42" s="37">
        <v>6.5</v>
      </c>
      <c r="D42" s="41" t="s">
        <v>164</v>
      </c>
      <c r="E42" s="24">
        <v>9.3000000000000007</v>
      </c>
      <c r="F42" s="34" t="s">
        <v>351</v>
      </c>
      <c r="G42" s="114"/>
      <c r="H42" s="35">
        <f t="shared" si="1"/>
        <v>0</v>
      </c>
      <c r="I42" s="40"/>
      <c r="L42" s="21"/>
    </row>
    <row r="43" spans="3:12" ht="25.5" customHeight="1" x14ac:dyDescent="0.25">
      <c r="C43" s="37">
        <v>6.6</v>
      </c>
      <c r="D43" s="41" t="s">
        <v>165</v>
      </c>
      <c r="E43" s="24">
        <v>1</v>
      </c>
      <c r="F43" s="34" t="s">
        <v>351</v>
      </c>
      <c r="G43" s="114"/>
      <c r="H43" s="35">
        <f t="shared" si="1"/>
        <v>0</v>
      </c>
      <c r="I43" s="40"/>
      <c r="L43" s="21"/>
    </row>
    <row r="44" spans="3:12" ht="25.5" customHeight="1" x14ac:dyDescent="0.25">
      <c r="C44" s="37">
        <v>6.7</v>
      </c>
      <c r="D44" s="33" t="s">
        <v>166</v>
      </c>
      <c r="E44" s="24">
        <v>2.7</v>
      </c>
      <c r="F44" s="34" t="s">
        <v>351</v>
      </c>
      <c r="G44" s="114"/>
      <c r="H44" s="35">
        <f t="shared" si="1"/>
        <v>0</v>
      </c>
      <c r="I44" s="40"/>
      <c r="L44" s="21"/>
    </row>
    <row r="45" spans="3:12" ht="25.5" customHeight="1" x14ac:dyDescent="0.25">
      <c r="C45" s="37">
        <v>6.8</v>
      </c>
      <c r="D45" s="33" t="s">
        <v>167</v>
      </c>
      <c r="E45" s="24">
        <v>1.4</v>
      </c>
      <c r="F45" s="34" t="s">
        <v>351</v>
      </c>
      <c r="G45" s="114"/>
      <c r="H45" s="35">
        <f t="shared" si="1"/>
        <v>0</v>
      </c>
      <c r="I45" s="40"/>
      <c r="L45" s="21"/>
    </row>
    <row r="46" spans="3:12" ht="25.5" customHeight="1" x14ac:dyDescent="0.25">
      <c r="C46" s="37">
        <v>6.9</v>
      </c>
      <c r="D46" s="33" t="s">
        <v>168</v>
      </c>
      <c r="E46" s="24">
        <v>1.24</v>
      </c>
      <c r="F46" s="34" t="s">
        <v>351</v>
      </c>
      <c r="G46" s="114"/>
      <c r="H46" s="35">
        <f t="shared" si="1"/>
        <v>0</v>
      </c>
      <c r="I46" s="40"/>
      <c r="L46" s="21"/>
    </row>
    <row r="47" spans="3:12" ht="25.5" customHeight="1" x14ac:dyDescent="0.25">
      <c r="C47" s="36">
        <v>6.1</v>
      </c>
      <c r="D47" s="33" t="s">
        <v>169</v>
      </c>
      <c r="E47" s="24">
        <v>1.24</v>
      </c>
      <c r="F47" s="34" t="s">
        <v>351</v>
      </c>
      <c r="G47" s="114"/>
      <c r="H47" s="35">
        <f t="shared" si="1"/>
        <v>0</v>
      </c>
      <c r="I47" s="40"/>
      <c r="L47" s="21"/>
    </row>
    <row r="48" spans="3:12" ht="25.5" customHeight="1" x14ac:dyDescent="0.25">
      <c r="C48" s="36">
        <v>6.11</v>
      </c>
      <c r="D48" s="33" t="s">
        <v>170</v>
      </c>
      <c r="E48" s="24">
        <v>0.75</v>
      </c>
      <c r="F48" s="34" t="s">
        <v>351</v>
      </c>
      <c r="G48" s="114"/>
      <c r="H48" s="35">
        <f t="shared" si="1"/>
        <v>0</v>
      </c>
      <c r="I48" s="40"/>
      <c r="L48" s="21"/>
    </row>
    <row r="49" spans="3:12" ht="25.5" customHeight="1" x14ac:dyDescent="0.25">
      <c r="C49" s="36">
        <v>6.12</v>
      </c>
      <c r="D49" s="33" t="s">
        <v>171</v>
      </c>
      <c r="E49" s="24">
        <v>16.71</v>
      </c>
      <c r="F49" s="34" t="s">
        <v>351</v>
      </c>
      <c r="G49" s="114"/>
      <c r="H49" s="35">
        <f t="shared" si="1"/>
        <v>0</v>
      </c>
      <c r="I49" s="40"/>
      <c r="L49" s="21"/>
    </row>
    <row r="50" spans="3:12" ht="48" customHeight="1" x14ac:dyDescent="0.25">
      <c r="C50" s="28">
        <v>7</v>
      </c>
      <c r="D50" s="29" t="s">
        <v>172</v>
      </c>
      <c r="E50" s="106"/>
      <c r="F50" s="30"/>
      <c r="G50" s="113"/>
      <c r="H50" s="31"/>
      <c r="I50" s="32">
        <f>SUM(H51:H58)</f>
        <v>0</v>
      </c>
      <c r="L50" s="21"/>
    </row>
    <row r="51" spans="3:12" ht="25.5" customHeight="1" x14ac:dyDescent="0.25">
      <c r="C51" s="37">
        <v>7.1</v>
      </c>
      <c r="D51" s="33" t="s">
        <v>173</v>
      </c>
      <c r="E51" s="24">
        <v>82</v>
      </c>
      <c r="F51" s="34" t="s">
        <v>352</v>
      </c>
      <c r="G51" s="114"/>
      <c r="H51" s="35">
        <f t="shared" ref="H51:H58" si="2">+ROUND(E51*G51,2)</f>
        <v>0</v>
      </c>
      <c r="I51" s="40"/>
      <c r="L51" s="21"/>
    </row>
    <row r="52" spans="3:12" ht="35.25" customHeight="1" x14ac:dyDescent="0.25">
      <c r="C52" s="37">
        <v>7.2</v>
      </c>
      <c r="D52" s="33" t="s">
        <v>257</v>
      </c>
      <c r="E52" s="24">
        <v>32</v>
      </c>
      <c r="F52" s="34" t="s">
        <v>352</v>
      </c>
      <c r="G52" s="114"/>
      <c r="H52" s="35">
        <f t="shared" si="2"/>
        <v>0</v>
      </c>
      <c r="I52" s="40"/>
      <c r="L52" s="21"/>
    </row>
    <row r="53" spans="3:12" ht="25.5" customHeight="1" x14ac:dyDescent="0.25">
      <c r="C53" s="37">
        <v>7.3</v>
      </c>
      <c r="D53" s="33" t="s">
        <v>258</v>
      </c>
      <c r="E53" s="24">
        <v>124</v>
      </c>
      <c r="F53" s="34" t="s">
        <v>352</v>
      </c>
      <c r="G53" s="114"/>
      <c r="H53" s="35">
        <f t="shared" si="2"/>
        <v>0</v>
      </c>
      <c r="I53" s="40"/>
      <c r="L53" s="21"/>
    </row>
    <row r="54" spans="3:12" ht="25.5" customHeight="1" x14ac:dyDescent="0.25">
      <c r="C54" s="37">
        <v>7.4</v>
      </c>
      <c r="D54" s="33" t="s">
        <v>174</v>
      </c>
      <c r="E54" s="24">
        <v>15</v>
      </c>
      <c r="F54" s="34" t="s">
        <v>352</v>
      </c>
      <c r="G54" s="114"/>
      <c r="H54" s="35">
        <f t="shared" si="2"/>
        <v>0</v>
      </c>
      <c r="I54" s="40"/>
      <c r="L54" s="21"/>
    </row>
    <row r="55" spans="3:12" ht="33.75" customHeight="1" x14ac:dyDescent="0.25">
      <c r="C55" s="37">
        <v>7.5</v>
      </c>
      <c r="D55" s="33" t="s">
        <v>175</v>
      </c>
      <c r="E55" s="24">
        <v>20.100000000000001</v>
      </c>
      <c r="F55" s="34" t="s">
        <v>352</v>
      </c>
      <c r="G55" s="114"/>
      <c r="H55" s="35">
        <f t="shared" si="2"/>
        <v>0</v>
      </c>
      <c r="I55" s="40"/>
      <c r="L55" s="21"/>
    </row>
    <row r="56" spans="3:12" ht="33" customHeight="1" x14ac:dyDescent="0.25">
      <c r="C56" s="37">
        <v>7.6</v>
      </c>
      <c r="D56" s="33" t="s">
        <v>195</v>
      </c>
      <c r="E56" s="24">
        <v>22.5</v>
      </c>
      <c r="F56" s="34" t="s">
        <v>352</v>
      </c>
      <c r="G56" s="114"/>
      <c r="H56" s="35">
        <f t="shared" si="2"/>
        <v>0</v>
      </c>
      <c r="I56" s="40"/>
      <c r="L56" s="21"/>
    </row>
    <row r="57" spans="3:12" ht="30.75" customHeight="1" x14ac:dyDescent="0.25">
      <c r="C57" s="37">
        <v>7.7</v>
      </c>
      <c r="D57" s="33" t="s">
        <v>176</v>
      </c>
      <c r="E57" s="24">
        <v>137.5</v>
      </c>
      <c r="F57" s="34" t="s">
        <v>350</v>
      </c>
      <c r="G57" s="114"/>
      <c r="H57" s="35">
        <f t="shared" si="2"/>
        <v>0</v>
      </c>
      <c r="I57" s="40"/>
      <c r="L57" s="21"/>
    </row>
    <row r="58" spans="3:12" ht="35.25" customHeight="1" x14ac:dyDescent="0.25">
      <c r="C58" s="37">
        <v>7.8</v>
      </c>
      <c r="D58" s="33" t="s">
        <v>259</v>
      </c>
      <c r="E58" s="24">
        <v>1</v>
      </c>
      <c r="F58" s="34" t="s">
        <v>348</v>
      </c>
      <c r="G58" s="114"/>
      <c r="H58" s="35">
        <f t="shared" si="2"/>
        <v>0</v>
      </c>
      <c r="I58" s="40"/>
      <c r="L58" s="21"/>
    </row>
    <row r="59" spans="3:12" ht="27" customHeight="1" x14ac:dyDescent="0.25">
      <c r="C59" s="28">
        <v>8</v>
      </c>
      <c r="D59" s="29" t="s">
        <v>177</v>
      </c>
      <c r="E59" s="106"/>
      <c r="F59" s="30"/>
      <c r="G59" s="113"/>
      <c r="H59" s="31"/>
      <c r="I59" s="32">
        <f>SUM(H60:H61)</f>
        <v>0</v>
      </c>
      <c r="L59" s="21"/>
    </row>
    <row r="60" spans="3:12" ht="82.5" customHeight="1" x14ac:dyDescent="0.25">
      <c r="C60" s="37">
        <v>8.1</v>
      </c>
      <c r="D60" s="33" t="s">
        <v>269</v>
      </c>
      <c r="E60" s="24">
        <v>105.5</v>
      </c>
      <c r="F60" s="42" t="s">
        <v>350</v>
      </c>
      <c r="G60" s="114"/>
      <c r="H60" s="35">
        <f>+ROUND(E60*G60,2)</f>
        <v>0</v>
      </c>
      <c r="I60" s="40"/>
      <c r="L60" s="21"/>
    </row>
    <row r="61" spans="3:12" ht="48.75" customHeight="1" x14ac:dyDescent="0.25">
      <c r="C61" s="37">
        <v>8.1999999999999993</v>
      </c>
      <c r="D61" s="33" t="s">
        <v>178</v>
      </c>
      <c r="E61" s="24">
        <v>12.4</v>
      </c>
      <c r="F61" s="42" t="s">
        <v>352</v>
      </c>
      <c r="G61" s="114"/>
      <c r="H61" s="35">
        <f>+ROUND(E61*G61,2)</f>
        <v>0</v>
      </c>
      <c r="I61" s="40"/>
      <c r="L61" s="21"/>
    </row>
    <row r="62" spans="3:12" ht="33" customHeight="1" x14ac:dyDescent="0.25">
      <c r="C62" s="28">
        <v>9</v>
      </c>
      <c r="D62" s="29" t="s">
        <v>15</v>
      </c>
      <c r="E62" s="106"/>
      <c r="F62" s="30"/>
      <c r="G62" s="113"/>
      <c r="H62" s="31"/>
      <c r="I62" s="32">
        <f>SUM(H63:H65)</f>
        <v>0</v>
      </c>
      <c r="K62" s="43"/>
      <c r="L62" s="21"/>
    </row>
    <row r="63" spans="3:12" ht="43.5" customHeight="1" x14ac:dyDescent="0.25">
      <c r="C63" s="37">
        <v>9.1</v>
      </c>
      <c r="D63" s="44" t="s">
        <v>228</v>
      </c>
      <c r="E63" s="52">
        <v>3.5</v>
      </c>
      <c r="F63" s="46" t="s">
        <v>350</v>
      </c>
      <c r="G63" s="114"/>
      <c r="H63" s="26">
        <f>ROUND(G63*E63,2)</f>
        <v>0</v>
      </c>
      <c r="I63" s="27"/>
      <c r="K63" s="43"/>
      <c r="L63" s="21"/>
    </row>
    <row r="64" spans="3:12" ht="43.5" customHeight="1" x14ac:dyDescent="0.25">
      <c r="C64" s="37">
        <v>9.1999999999999993</v>
      </c>
      <c r="D64" s="44" t="s">
        <v>59</v>
      </c>
      <c r="E64" s="52">
        <v>508</v>
      </c>
      <c r="F64" s="46" t="s">
        <v>350</v>
      </c>
      <c r="G64" s="114"/>
      <c r="H64" s="26">
        <f>ROUND(G64*E64,2)</f>
        <v>0</v>
      </c>
      <c r="I64" s="27"/>
      <c r="K64" s="43"/>
      <c r="L64" s="21"/>
    </row>
    <row r="65" spans="2:12" ht="43.5" customHeight="1" x14ac:dyDescent="0.25">
      <c r="C65" s="37">
        <v>9.3000000000000007</v>
      </c>
      <c r="D65" s="44" t="s">
        <v>60</v>
      </c>
      <c r="E65" s="52">
        <v>18</v>
      </c>
      <c r="F65" s="46" t="s">
        <v>350</v>
      </c>
      <c r="G65" s="114"/>
      <c r="H65" s="26">
        <f>ROUND(G65*E65,2)</f>
        <v>0</v>
      </c>
      <c r="I65" s="27"/>
      <c r="K65" s="43"/>
      <c r="L65" s="21"/>
    </row>
    <row r="66" spans="2:12" ht="27" customHeight="1" x14ac:dyDescent="0.25">
      <c r="C66" s="28">
        <v>10</v>
      </c>
      <c r="D66" s="29" t="s">
        <v>226</v>
      </c>
      <c r="E66" s="106"/>
      <c r="F66" s="30"/>
      <c r="G66" s="117"/>
      <c r="H66" s="31"/>
      <c r="I66" s="32">
        <f>SUM(H67:H70)</f>
        <v>0</v>
      </c>
      <c r="L66" s="21"/>
    </row>
    <row r="67" spans="2:12" ht="76.5" customHeight="1" x14ac:dyDescent="0.25">
      <c r="C67" s="37">
        <v>10.1</v>
      </c>
      <c r="D67" s="23" t="s">
        <v>270</v>
      </c>
      <c r="E67" s="52">
        <v>78</v>
      </c>
      <c r="F67" s="46" t="s">
        <v>350</v>
      </c>
      <c r="G67" s="114"/>
      <c r="H67" s="26">
        <f>ROUND(G67*E67,2)</f>
        <v>0</v>
      </c>
      <c r="I67" s="27"/>
      <c r="L67" s="21"/>
    </row>
    <row r="68" spans="2:12" ht="110.25" customHeight="1" x14ac:dyDescent="0.25">
      <c r="C68" s="37">
        <v>10.199999999999999</v>
      </c>
      <c r="D68" s="23" t="s">
        <v>271</v>
      </c>
      <c r="E68" s="52">
        <v>112.6</v>
      </c>
      <c r="F68" s="46" t="s">
        <v>350</v>
      </c>
      <c r="G68" s="114"/>
      <c r="H68" s="26">
        <f>ROUND(G68*E68,2)</f>
        <v>0</v>
      </c>
      <c r="I68" s="27"/>
      <c r="L68" s="21"/>
    </row>
    <row r="69" spans="2:12" ht="95.25" customHeight="1" x14ac:dyDescent="0.25">
      <c r="C69" s="37">
        <v>10.3</v>
      </c>
      <c r="D69" s="23" t="s">
        <v>260</v>
      </c>
      <c r="E69" s="52">
        <v>7.6</v>
      </c>
      <c r="F69" s="46" t="s">
        <v>350</v>
      </c>
      <c r="G69" s="114"/>
      <c r="H69" s="26">
        <f>ROUND(G69*E69,2)</f>
        <v>0</v>
      </c>
      <c r="I69" s="27"/>
      <c r="K69" s="43"/>
      <c r="L69" s="21"/>
    </row>
    <row r="70" spans="2:12" ht="75" customHeight="1" x14ac:dyDescent="0.25">
      <c r="C70" s="37">
        <v>10.4</v>
      </c>
      <c r="D70" s="23" t="s">
        <v>272</v>
      </c>
      <c r="E70" s="52">
        <v>74.5</v>
      </c>
      <c r="F70" s="46" t="s">
        <v>350</v>
      </c>
      <c r="G70" s="114"/>
      <c r="H70" s="26">
        <f>ROUND(G70*E70,2)</f>
        <v>0</v>
      </c>
      <c r="I70" s="27"/>
      <c r="L70" s="21"/>
    </row>
    <row r="71" spans="2:12" ht="26.25" customHeight="1" x14ac:dyDescent="0.25">
      <c r="B71" s="9"/>
      <c r="C71" s="28">
        <v>11</v>
      </c>
      <c r="D71" s="29" t="s">
        <v>6</v>
      </c>
      <c r="E71" s="106"/>
      <c r="F71" s="30"/>
      <c r="G71" s="113"/>
      <c r="H71" s="31"/>
      <c r="I71" s="32">
        <f>SUM(H72:H75)</f>
        <v>0</v>
      </c>
      <c r="L71" s="21"/>
    </row>
    <row r="72" spans="2:12" ht="27.6" customHeight="1" x14ac:dyDescent="0.25">
      <c r="B72" s="9"/>
      <c r="C72" s="37">
        <v>11.1</v>
      </c>
      <c r="D72" s="23" t="s">
        <v>54</v>
      </c>
      <c r="E72" s="52">
        <v>257</v>
      </c>
      <c r="F72" s="46" t="s">
        <v>350</v>
      </c>
      <c r="G72" s="114"/>
      <c r="H72" s="26">
        <f>ROUND(G72*E72,2)</f>
        <v>0</v>
      </c>
      <c r="I72" s="40"/>
      <c r="L72" s="21"/>
    </row>
    <row r="73" spans="2:12" ht="29.25" customHeight="1" x14ac:dyDescent="0.25">
      <c r="B73" s="9"/>
      <c r="C73" s="37">
        <v>11.2</v>
      </c>
      <c r="D73" s="23" t="s">
        <v>347</v>
      </c>
      <c r="E73" s="52">
        <v>140</v>
      </c>
      <c r="F73" s="46" t="s">
        <v>350</v>
      </c>
      <c r="G73" s="114"/>
      <c r="H73" s="26">
        <f>ROUND(G73*E73,2)</f>
        <v>0</v>
      </c>
      <c r="I73" s="40"/>
      <c r="L73" s="21"/>
    </row>
    <row r="74" spans="2:12" ht="27.6" customHeight="1" x14ac:dyDescent="0.25">
      <c r="B74" s="9"/>
      <c r="C74" s="37">
        <v>11.3</v>
      </c>
      <c r="D74" s="23" t="s">
        <v>273</v>
      </c>
      <c r="E74" s="52">
        <v>3</v>
      </c>
      <c r="F74" s="46" t="s">
        <v>350</v>
      </c>
      <c r="G74" s="114"/>
      <c r="H74" s="26">
        <f>ROUND(G74*E74,2)</f>
        <v>0</v>
      </c>
      <c r="I74" s="40"/>
      <c r="L74" s="21"/>
    </row>
    <row r="75" spans="2:12" ht="27.6" customHeight="1" x14ac:dyDescent="0.25">
      <c r="B75" s="9"/>
      <c r="C75" s="37">
        <v>11.4</v>
      </c>
      <c r="D75" s="23" t="s">
        <v>230</v>
      </c>
      <c r="E75" s="52">
        <v>16.899999999999999</v>
      </c>
      <c r="F75" s="46" t="s">
        <v>350</v>
      </c>
      <c r="G75" s="114"/>
      <c r="H75" s="26">
        <f>ROUND(G75*E75,2)</f>
        <v>0</v>
      </c>
      <c r="I75" s="40"/>
      <c r="L75" s="21"/>
    </row>
    <row r="76" spans="2:12" ht="27.6" customHeight="1" x14ac:dyDescent="0.25">
      <c r="B76" s="9"/>
      <c r="C76" s="37">
        <v>11.5</v>
      </c>
      <c r="D76" s="23" t="s">
        <v>57</v>
      </c>
      <c r="E76" s="52">
        <v>34.799999999999997</v>
      </c>
      <c r="F76" s="46" t="s">
        <v>350</v>
      </c>
      <c r="G76" s="114"/>
      <c r="H76" s="26">
        <f>ROUND(G76*E76,2)</f>
        <v>0</v>
      </c>
      <c r="I76" s="40"/>
      <c r="L76" s="21"/>
    </row>
    <row r="77" spans="2:12" ht="37.5" customHeight="1" x14ac:dyDescent="0.25">
      <c r="B77" s="9"/>
      <c r="C77" s="28">
        <v>12</v>
      </c>
      <c r="D77" s="29" t="s">
        <v>253</v>
      </c>
      <c r="E77" s="106"/>
      <c r="F77" s="30"/>
      <c r="G77" s="113"/>
      <c r="H77" s="31"/>
      <c r="I77" s="32">
        <f>SUM(H78:H83)</f>
        <v>0</v>
      </c>
      <c r="L77" s="21"/>
    </row>
    <row r="78" spans="2:12" ht="59.25" customHeight="1" x14ac:dyDescent="0.25">
      <c r="B78" s="9"/>
      <c r="C78" s="37">
        <v>12.1</v>
      </c>
      <c r="D78" s="44" t="s">
        <v>274</v>
      </c>
      <c r="E78" s="24">
        <v>650.72</v>
      </c>
      <c r="F78" s="46" t="s">
        <v>350</v>
      </c>
      <c r="G78" s="114"/>
      <c r="H78" s="26">
        <f t="shared" ref="H78:H83" si="3">ROUND(G78*E78,2)</f>
        <v>0</v>
      </c>
      <c r="I78" s="27"/>
      <c r="L78" s="21"/>
    </row>
    <row r="79" spans="2:12" ht="63.75" customHeight="1" x14ac:dyDescent="0.25">
      <c r="B79" s="9"/>
      <c r="C79" s="37">
        <v>12.2</v>
      </c>
      <c r="D79" s="44" t="s">
        <v>61</v>
      </c>
      <c r="E79" s="24">
        <v>825</v>
      </c>
      <c r="F79" s="46" t="s">
        <v>350</v>
      </c>
      <c r="G79" s="114"/>
      <c r="H79" s="26">
        <f t="shared" si="3"/>
        <v>0</v>
      </c>
      <c r="I79" s="27"/>
      <c r="L79" s="21"/>
    </row>
    <row r="80" spans="2:12" ht="123" customHeight="1" x14ac:dyDescent="0.25">
      <c r="B80" s="9"/>
      <c r="C80" s="37">
        <v>12.3</v>
      </c>
      <c r="D80" s="44" t="s">
        <v>62</v>
      </c>
      <c r="E80" s="24">
        <v>82</v>
      </c>
      <c r="F80" s="46" t="s">
        <v>352</v>
      </c>
      <c r="G80" s="114"/>
      <c r="H80" s="26">
        <f t="shared" si="3"/>
        <v>0</v>
      </c>
      <c r="I80" s="27"/>
      <c r="L80" s="21"/>
    </row>
    <row r="81" spans="2:12" ht="88.5" customHeight="1" x14ac:dyDescent="0.25">
      <c r="B81" s="9"/>
      <c r="C81" s="37">
        <v>12.4</v>
      </c>
      <c r="D81" s="44" t="s">
        <v>63</v>
      </c>
      <c r="E81" s="24">
        <v>20.399999999999999</v>
      </c>
      <c r="F81" s="46" t="s">
        <v>352</v>
      </c>
      <c r="G81" s="114"/>
      <c r="H81" s="26">
        <f t="shared" si="3"/>
        <v>0</v>
      </c>
      <c r="I81" s="27"/>
      <c r="L81" s="21"/>
    </row>
    <row r="82" spans="2:12" ht="63" customHeight="1" x14ac:dyDescent="0.25">
      <c r="B82" s="9"/>
      <c r="C82" s="37">
        <v>12.5</v>
      </c>
      <c r="D82" s="44" t="s">
        <v>64</v>
      </c>
      <c r="E82" s="24">
        <v>83.5</v>
      </c>
      <c r="F82" s="46" t="s">
        <v>350</v>
      </c>
      <c r="G82" s="114"/>
      <c r="H82" s="26">
        <f t="shared" si="3"/>
        <v>0</v>
      </c>
      <c r="I82" s="27"/>
      <c r="L82" s="21"/>
    </row>
    <row r="83" spans="2:12" ht="79.5" customHeight="1" x14ac:dyDescent="0.25">
      <c r="B83" s="9"/>
      <c r="C83" s="37">
        <v>12.6</v>
      </c>
      <c r="D83" s="44" t="s">
        <v>275</v>
      </c>
      <c r="E83" s="24">
        <v>40</v>
      </c>
      <c r="F83" s="46" t="s">
        <v>352</v>
      </c>
      <c r="G83" s="114"/>
      <c r="H83" s="26">
        <f t="shared" si="3"/>
        <v>0</v>
      </c>
      <c r="I83" s="27"/>
      <c r="L83" s="21"/>
    </row>
    <row r="84" spans="2:12" ht="34.5" customHeight="1" x14ac:dyDescent="0.25">
      <c r="B84" s="9"/>
      <c r="C84" s="28">
        <v>13</v>
      </c>
      <c r="D84" s="29" t="s">
        <v>49</v>
      </c>
      <c r="E84" s="108"/>
      <c r="F84" s="47"/>
      <c r="G84" s="118"/>
      <c r="H84" s="48"/>
      <c r="I84" s="32">
        <f>SUM(H85:H89)</f>
        <v>0</v>
      </c>
      <c r="L84" s="21"/>
    </row>
    <row r="85" spans="2:12" ht="87" customHeight="1" x14ac:dyDescent="0.25">
      <c r="B85" s="9"/>
      <c r="C85" s="37">
        <v>13.1</v>
      </c>
      <c r="D85" s="23" t="s">
        <v>53</v>
      </c>
      <c r="E85" s="52">
        <v>326.3</v>
      </c>
      <c r="F85" s="49" t="s">
        <v>350</v>
      </c>
      <c r="G85" s="114"/>
      <c r="H85" s="26">
        <f>ROUND(G85*E85,2)</f>
        <v>0</v>
      </c>
      <c r="I85" s="40"/>
      <c r="L85" s="21"/>
    </row>
    <row r="86" spans="2:12" ht="93.75" customHeight="1" x14ac:dyDescent="0.25">
      <c r="B86" s="9"/>
      <c r="C86" s="37">
        <v>13.2</v>
      </c>
      <c r="D86" s="23" t="s">
        <v>48</v>
      </c>
      <c r="E86" s="52">
        <v>90.45</v>
      </c>
      <c r="F86" s="49" t="s">
        <v>350</v>
      </c>
      <c r="G86" s="114"/>
      <c r="H86" s="26">
        <f>ROUND(G86*E86,2)</f>
        <v>0</v>
      </c>
      <c r="I86" s="40"/>
      <c r="L86" s="21"/>
    </row>
    <row r="87" spans="2:12" ht="78.75" customHeight="1" x14ac:dyDescent="0.25">
      <c r="B87" s="9"/>
      <c r="C87" s="37">
        <v>13.3</v>
      </c>
      <c r="D87" s="23" t="s">
        <v>47</v>
      </c>
      <c r="E87" s="52">
        <v>109.7</v>
      </c>
      <c r="F87" s="49" t="s">
        <v>350</v>
      </c>
      <c r="G87" s="114"/>
      <c r="H87" s="26">
        <f>ROUND(G87*E87,2)</f>
        <v>0</v>
      </c>
      <c r="I87" s="40"/>
      <c r="L87" s="21"/>
    </row>
    <row r="88" spans="2:12" ht="61.5" customHeight="1" x14ac:dyDescent="0.25">
      <c r="B88" s="9"/>
      <c r="C88" s="37">
        <v>13.4</v>
      </c>
      <c r="D88" s="23" t="s">
        <v>231</v>
      </c>
      <c r="E88" s="52">
        <v>86.25</v>
      </c>
      <c r="F88" s="49" t="s">
        <v>352</v>
      </c>
      <c r="G88" s="114"/>
      <c r="H88" s="26">
        <f>ROUND(G88*E88,2)</f>
        <v>0</v>
      </c>
      <c r="I88" s="40"/>
      <c r="L88" s="21"/>
    </row>
    <row r="89" spans="2:12" ht="78" customHeight="1" x14ac:dyDescent="0.25">
      <c r="B89" s="9"/>
      <c r="C89" s="37">
        <v>13.5</v>
      </c>
      <c r="D89" s="23" t="s">
        <v>55</v>
      </c>
      <c r="E89" s="52">
        <v>112.2</v>
      </c>
      <c r="F89" s="49" t="s">
        <v>352</v>
      </c>
      <c r="G89" s="114"/>
      <c r="H89" s="26">
        <f>ROUND(G89*E89,2)</f>
        <v>0</v>
      </c>
      <c r="I89" s="40"/>
      <c r="L89" s="21"/>
    </row>
    <row r="90" spans="2:12" ht="41.45" customHeight="1" x14ac:dyDescent="0.25">
      <c r="B90" s="9"/>
      <c r="C90" s="28">
        <v>14</v>
      </c>
      <c r="D90" s="29" t="s">
        <v>8</v>
      </c>
      <c r="E90" s="106"/>
      <c r="F90" s="30"/>
      <c r="G90" s="113"/>
      <c r="H90" s="31"/>
      <c r="I90" s="32">
        <f>SUM(H91:H94)</f>
        <v>0</v>
      </c>
      <c r="L90" s="21"/>
    </row>
    <row r="91" spans="2:12" ht="61.5" customHeight="1" x14ac:dyDescent="0.25">
      <c r="B91" s="9"/>
      <c r="C91" s="37">
        <v>14.1</v>
      </c>
      <c r="D91" s="23" t="s">
        <v>51</v>
      </c>
      <c r="E91" s="52">
        <v>19.3</v>
      </c>
      <c r="F91" s="49" t="s">
        <v>350</v>
      </c>
      <c r="G91" s="114"/>
      <c r="H91" s="26">
        <f>ROUND(G91*E91,2)</f>
        <v>0</v>
      </c>
      <c r="I91" s="40"/>
      <c r="L91" s="21"/>
    </row>
    <row r="92" spans="2:12" ht="61.5" customHeight="1" x14ac:dyDescent="0.25">
      <c r="B92" s="9"/>
      <c r="C92" s="37">
        <v>14.2</v>
      </c>
      <c r="D92" s="23" t="s">
        <v>52</v>
      </c>
      <c r="E92" s="52">
        <v>0.6</v>
      </c>
      <c r="F92" s="49" t="s">
        <v>350</v>
      </c>
      <c r="G92" s="114"/>
      <c r="H92" s="26">
        <f>ROUND(G92*E92,2)</f>
        <v>0</v>
      </c>
      <c r="I92" s="40"/>
      <c r="L92" s="21"/>
    </row>
    <row r="93" spans="2:12" ht="36" customHeight="1" x14ac:dyDescent="0.25">
      <c r="B93" s="9"/>
      <c r="C93" s="37">
        <v>14.3</v>
      </c>
      <c r="D93" s="23" t="s">
        <v>56</v>
      </c>
      <c r="E93" s="52">
        <v>22.9</v>
      </c>
      <c r="F93" s="49" t="s">
        <v>350</v>
      </c>
      <c r="G93" s="114"/>
      <c r="H93" s="26">
        <f>ROUND(G93*E93,2)</f>
        <v>0</v>
      </c>
      <c r="I93" s="40"/>
      <c r="L93" s="21"/>
    </row>
    <row r="94" spans="2:12" ht="56.25" customHeight="1" x14ac:dyDescent="0.25">
      <c r="B94" s="9"/>
      <c r="C94" s="37">
        <v>14.4</v>
      </c>
      <c r="D94" s="23" t="s">
        <v>50</v>
      </c>
      <c r="E94" s="52">
        <v>12</v>
      </c>
      <c r="F94" s="49" t="s">
        <v>350</v>
      </c>
      <c r="G94" s="114"/>
      <c r="H94" s="26">
        <f>ROUND(G94*E94,2)</f>
        <v>0</v>
      </c>
      <c r="I94" s="40"/>
      <c r="L94" s="21"/>
    </row>
    <row r="95" spans="2:12" ht="26.25" customHeight="1" x14ac:dyDescent="0.25">
      <c r="B95" s="9"/>
      <c r="C95" s="28">
        <v>15</v>
      </c>
      <c r="D95" s="29" t="s">
        <v>7</v>
      </c>
      <c r="E95" s="106"/>
      <c r="F95" s="30"/>
      <c r="G95" s="113"/>
      <c r="H95" s="31"/>
      <c r="I95" s="32">
        <f>SUM(H96:H111)</f>
        <v>0</v>
      </c>
      <c r="L95" s="21"/>
    </row>
    <row r="96" spans="2:12" ht="132.75" customHeight="1" x14ac:dyDescent="0.25">
      <c r="B96" s="9"/>
      <c r="C96" s="37">
        <v>15.1</v>
      </c>
      <c r="D96" s="23" t="s">
        <v>35</v>
      </c>
      <c r="E96" s="52">
        <v>2</v>
      </c>
      <c r="F96" s="49" t="s">
        <v>349</v>
      </c>
      <c r="G96" s="114"/>
      <c r="H96" s="26">
        <f t="shared" ref="H96:H111" si="4">ROUND(G96*E96,2)</f>
        <v>0</v>
      </c>
      <c r="I96" s="40"/>
      <c r="L96" s="21"/>
    </row>
    <row r="97" spans="2:12" ht="90" customHeight="1" x14ac:dyDescent="0.25">
      <c r="B97" s="9"/>
      <c r="C97" s="37">
        <v>15.2</v>
      </c>
      <c r="D97" s="23" t="s">
        <v>36</v>
      </c>
      <c r="E97" s="52">
        <v>3</v>
      </c>
      <c r="F97" s="49" t="s">
        <v>349</v>
      </c>
      <c r="G97" s="114"/>
      <c r="H97" s="26">
        <f t="shared" si="4"/>
        <v>0</v>
      </c>
      <c r="I97" s="40"/>
      <c r="L97" s="21"/>
    </row>
    <row r="98" spans="2:12" ht="77.25" customHeight="1" x14ac:dyDescent="0.25">
      <c r="B98" s="9"/>
      <c r="C98" s="37">
        <v>15.3</v>
      </c>
      <c r="D98" s="23" t="s">
        <v>37</v>
      </c>
      <c r="E98" s="52">
        <v>4</v>
      </c>
      <c r="F98" s="49" t="s">
        <v>349</v>
      </c>
      <c r="G98" s="114"/>
      <c r="H98" s="26">
        <f t="shared" si="4"/>
        <v>0</v>
      </c>
      <c r="I98" s="40"/>
      <c r="L98" s="21"/>
    </row>
    <row r="99" spans="2:12" ht="74.25" customHeight="1" x14ac:dyDescent="0.25">
      <c r="B99" s="9"/>
      <c r="C99" s="37">
        <v>15.4</v>
      </c>
      <c r="D99" s="23" t="s">
        <v>38</v>
      </c>
      <c r="E99" s="52">
        <v>5</v>
      </c>
      <c r="F99" s="49" t="s">
        <v>349</v>
      </c>
      <c r="G99" s="114"/>
      <c r="H99" s="26">
        <f t="shared" si="4"/>
        <v>0</v>
      </c>
      <c r="I99" s="40"/>
      <c r="L99" s="21"/>
    </row>
    <row r="100" spans="2:12" ht="88.5" customHeight="1" x14ac:dyDescent="0.25">
      <c r="B100" s="9"/>
      <c r="C100" s="37">
        <v>15.5</v>
      </c>
      <c r="D100" s="23" t="s">
        <v>39</v>
      </c>
      <c r="E100" s="52">
        <v>2</v>
      </c>
      <c r="F100" s="49" t="s">
        <v>349</v>
      </c>
      <c r="G100" s="114"/>
      <c r="H100" s="26">
        <f t="shared" si="4"/>
        <v>0</v>
      </c>
      <c r="I100" s="40"/>
      <c r="L100" s="21"/>
    </row>
    <row r="101" spans="2:12" ht="121.5" customHeight="1" x14ac:dyDescent="0.25">
      <c r="B101" s="9"/>
      <c r="C101" s="37">
        <v>15.6</v>
      </c>
      <c r="D101" s="23" t="s">
        <v>252</v>
      </c>
      <c r="E101" s="52">
        <v>1</v>
      </c>
      <c r="F101" s="49" t="s">
        <v>349</v>
      </c>
      <c r="G101" s="114"/>
      <c r="H101" s="26">
        <f t="shared" si="4"/>
        <v>0</v>
      </c>
      <c r="I101" s="40"/>
      <c r="L101" s="21"/>
    </row>
    <row r="102" spans="2:12" ht="135" customHeight="1" x14ac:dyDescent="0.25">
      <c r="B102" s="9"/>
      <c r="C102" s="37">
        <v>15.7</v>
      </c>
      <c r="D102" s="23" t="s">
        <v>40</v>
      </c>
      <c r="E102" s="52">
        <v>2</v>
      </c>
      <c r="F102" s="49" t="s">
        <v>349</v>
      </c>
      <c r="G102" s="114"/>
      <c r="H102" s="26">
        <f t="shared" si="4"/>
        <v>0</v>
      </c>
      <c r="I102" s="40"/>
      <c r="L102" s="21"/>
    </row>
    <row r="103" spans="2:12" ht="85.5" customHeight="1" x14ac:dyDescent="0.25">
      <c r="B103" s="9"/>
      <c r="C103" s="37">
        <v>15.8</v>
      </c>
      <c r="D103" s="23" t="s">
        <v>41</v>
      </c>
      <c r="E103" s="52">
        <v>1</v>
      </c>
      <c r="F103" s="49" t="s">
        <v>349</v>
      </c>
      <c r="G103" s="114"/>
      <c r="H103" s="26">
        <f t="shared" si="4"/>
        <v>0</v>
      </c>
      <c r="I103" s="40"/>
      <c r="L103" s="21"/>
    </row>
    <row r="104" spans="2:12" ht="69.75" customHeight="1" x14ac:dyDescent="0.25">
      <c r="B104" s="9"/>
      <c r="C104" s="37">
        <v>15.9</v>
      </c>
      <c r="D104" s="23" t="s">
        <v>33</v>
      </c>
      <c r="E104" s="52">
        <v>1</v>
      </c>
      <c r="F104" s="49" t="s">
        <v>349</v>
      </c>
      <c r="G104" s="114"/>
      <c r="H104" s="26">
        <f t="shared" si="4"/>
        <v>0</v>
      </c>
      <c r="I104" s="40"/>
      <c r="L104" s="21"/>
    </row>
    <row r="105" spans="2:12" ht="63" customHeight="1" x14ac:dyDescent="0.25">
      <c r="B105" s="9"/>
      <c r="C105" s="36">
        <v>15.1</v>
      </c>
      <c r="D105" s="23" t="s">
        <v>34</v>
      </c>
      <c r="E105" s="52">
        <v>1</v>
      </c>
      <c r="F105" s="49" t="s">
        <v>349</v>
      </c>
      <c r="G105" s="114"/>
      <c r="H105" s="26">
        <f t="shared" si="4"/>
        <v>0</v>
      </c>
      <c r="I105" s="40"/>
      <c r="L105" s="21"/>
    </row>
    <row r="106" spans="2:12" ht="52.5" customHeight="1" x14ac:dyDescent="0.25">
      <c r="B106" s="9"/>
      <c r="C106" s="37">
        <v>15.11</v>
      </c>
      <c r="D106" s="23" t="s">
        <v>227</v>
      </c>
      <c r="E106" s="52">
        <v>2</v>
      </c>
      <c r="F106" s="49" t="s">
        <v>349</v>
      </c>
      <c r="G106" s="114"/>
      <c r="H106" s="26">
        <f t="shared" si="4"/>
        <v>0</v>
      </c>
      <c r="I106" s="40"/>
      <c r="L106" s="21"/>
    </row>
    <row r="107" spans="2:12" ht="102" customHeight="1" x14ac:dyDescent="0.25">
      <c r="B107" s="9"/>
      <c r="C107" s="36">
        <v>15.12</v>
      </c>
      <c r="D107" s="23" t="s">
        <v>42</v>
      </c>
      <c r="E107" s="52">
        <v>1</v>
      </c>
      <c r="F107" s="49" t="s">
        <v>349</v>
      </c>
      <c r="G107" s="114"/>
      <c r="H107" s="26">
        <f t="shared" si="4"/>
        <v>0</v>
      </c>
      <c r="I107" s="40"/>
      <c r="L107" s="21"/>
    </row>
    <row r="108" spans="2:12" ht="81.75" customHeight="1" x14ac:dyDescent="0.25">
      <c r="B108" s="9"/>
      <c r="C108" s="37">
        <v>15.13</v>
      </c>
      <c r="D108" s="23" t="s">
        <v>43</v>
      </c>
      <c r="E108" s="52">
        <v>2</v>
      </c>
      <c r="F108" s="49" t="s">
        <v>349</v>
      </c>
      <c r="G108" s="114"/>
      <c r="H108" s="26">
        <f t="shared" si="4"/>
        <v>0</v>
      </c>
      <c r="I108" s="40"/>
      <c r="L108" s="21"/>
    </row>
    <row r="109" spans="2:12" ht="92.25" customHeight="1" x14ac:dyDescent="0.25">
      <c r="B109" s="9"/>
      <c r="C109" s="36">
        <v>15.14</v>
      </c>
      <c r="D109" s="50" t="s">
        <v>44</v>
      </c>
      <c r="E109" s="52">
        <v>1</v>
      </c>
      <c r="F109" s="49" t="s">
        <v>349</v>
      </c>
      <c r="G109" s="114"/>
      <c r="H109" s="26">
        <f t="shared" si="4"/>
        <v>0</v>
      </c>
      <c r="I109" s="40"/>
      <c r="L109" s="21"/>
    </row>
    <row r="110" spans="2:12" ht="82.5" customHeight="1" x14ac:dyDescent="0.25">
      <c r="B110" s="9"/>
      <c r="C110" s="36">
        <v>15.15</v>
      </c>
      <c r="D110" s="23" t="s">
        <v>45</v>
      </c>
      <c r="E110" s="52">
        <v>2</v>
      </c>
      <c r="F110" s="49" t="s">
        <v>349</v>
      </c>
      <c r="G110" s="114"/>
      <c r="H110" s="26">
        <f t="shared" si="4"/>
        <v>0</v>
      </c>
      <c r="I110" s="40"/>
      <c r="L110" s="21"/>
    </row>
    <row r="111" spans="2:12" ht="93.75" customHeight="1" x14ac:dyDescent="0.25">
      <c r="B111" s="9"/>
      <c r="C111" s="37">
        <v>15.16</v>
      </c>
      <c r="D111" s="23" t="s">
        <v>46</v>
      </c>
      <c r="E111" s="52">
        <v>1</v>
      </c>
      <c r="F111" s="49" t="s">
        <v>349</v>
      </c>
      <c r="G111" s="114"/>
      <c r="H111" s="26">
        <f t="shared" si="4"/>
        <v>0</v>
      </c>
      <c r="I111" s="40"/>
      <c r="L111" s="21"/>
    </row>
    <row r="112" spans="2:12" ht="21.75" customHeight="1" x14ac:dyDescent="0.25">
      <c r="B112" s="9"/>
      <c r="C112" s="28">
        <v>16</v>
      </c>
      <c r="D112" s="29" t="s">
        <v>9</v>
      </c>
      <c r="E112" s="106"/>
      <c r="F112" s="30"/>
      <c r="G112" s="113"/>
      <c r="H112" s="31"/>
      <c r="I112" s="32">
        <f>SUM(H113:H120)</f>
        <v>0</v>
      </c>
      <c r="L112" s="21"/>
    </row>
    <row r="113" spans="2:12" ht="18.95" customHeight="1" x14ac:dyDescent="0.25">
      <c r="B113" s="9"/>
      <c r="C113" s="37">
        <v>16.100000000000001</v>
      </c>
      <c r="D113" s="44" t="s">
        <v>261</v>
      </c>
      <c r="E113" s="52">
        <v>2</v>
      </c>
      <c r="F113" s="49" t="s">
        <v>349</v>
      </c>
      <c r="G113" s="112"/>
      <c r="H113" s="26">
        <f t="shared" ref="H113:H120" si="5">ROUND(G113*E113,2)</f>
        <v>0</v>
      </c>
      <c r="I113" s="40"/>
      <c r="L113" s="21"/>
    </row>
    <row r="114" spans="2:12" ht="18.95" customHeight="1" x14ac:dyDescent="0.25">
      <c r="B114" s="9"/>
      <c r="C114" s="37">
        <v>16.2</v>
      </c>
      <c r="D114" s="44" t="s">
        <v>262</v>
      </c>
      <c r="E114" s="52">
        <v>1</v>
      </c>
      <c r="F114" s="49" t="s">
        <v>349</v>
      </c>
      <c r="G114" s="112"/>
      <c r="H114" s="26">
        <f t="shared" si="5"/>
        <v>0</v>
      </c>
      <c r="I114" s="40"/>
      <c r="L114" s="21"/>
    </row>
    <row r="115" spans="2:12" ht="18.95" customHeight="1" x14ac:dyDescent="0.25">
      <c r="B115" s="9"/>
      <c r="C115" s="37">
        <v>16.3</v>
      </c>
      <c r="D115" s="44" t="s">
        <v>263</v>
      </c>
      <c r="E115" s="52">
        <v>1</v>
      </c>
      <c r="F115" s="49" t="s">
        <v>349</v>
      </c>
      <c r="G115" s="112"/>
      <c r="H115" s="26">
        <f t="shared" si="5"/>
        <v>0</v>
      </c>
      <c r="I115" s="40"/>
      <c r="L115" s="21"/>
    </row>
    <row r="116" spans="2:12" ht="18.95" customHeight="1" x14ac:dyDescent="0.25">
      <c r="B116" s="9"/>
      <c r="C116" s="37">
        <v>16.399999999999999</v>
      </c>
      <c r="D116" s="44" t="s">
        <v>264</v>
      </c>
      <c r="E116" s="52">
        <v>1</v>
      </c>
      <c r="F116" s="49" t="s">
        <v>349</v>
      </c>
      <c r="G116" s="112"/>
      <c r="H116" s="26">
        <f t="shared" si="5"/>
        <v>0</v>
      </c>
      <c r="I116" s="40"/>
      <c r="L116" s="21"/>
    </row>
    <row r="117" spans="2:12" ht="18.95" customHeight="1" x14ac:dyDescent="0.25">
      <c r="B117" s="9"/>
      <c r="C117" s="37">
        <v>16.5</v>
      </c>
      <c r="D117" s="44" t="s">
        <v>265</v>
      </c>
      <c r="E117" s="52">
        <v>1</v>
      </c>
      <c r="F117" s="49" t="s">
        <v>349</v>
      </c>
      <c r="G117" s="112"/>
      <c r="H117" s="26">
        <f t="shared" si="5"/>
        <v>0</v>
      </c>
      <c r="I117" s="40"/>
      <c r="L117" s="21"/>
    </row>
    <row r="118" spans="2:12" ht="18.95" customHeight="1" x14ac:dyDescent="0.25">
      <c r="B118" s="9"/>
      <c r="C118" s="37">
        <v>16.600000000000001</v>
      </c>
      <c r="D118" s="44" t="s">
        <v>266</v>
      </c>
      <c r="E118" s="52">
        <v>1</v>
      </c>
      <c r="F118" s="49" t="s">
        <v>349</v>
      </c>
      <c r="G118" s="112"/>
      <c r="H118" s="26">
        <f t="shared" si="5"/>
        <v>0</v>
      </c>
      <c r="I118" s="40"/>
      <c r="L118" s="21"/>
    </row>
    <row r="119" spans="2:12" ht="18.95" customHeight="1" x14ac:dyDescent="0.25">
      <c r="B119" s="9"/>
      <c r="C119" s="37">
        <v>16.7</v>
      </c>
      <c r="D119" s="44" t="s">
        <v>267</v>
      </c>
      <c r="E119" s="52">
        <v>1</v>
      </c>
      <c r="F119" s="49" t="s">
        <v>349</v>
      </c>
      <c r="G119" s="112"/>
      <c r="H119" s="26">
        <f t="shared" si="5"/>
        <v>0</v>
      </c>
      <c r="I119" s="40"/>
      <c r="L119" s="21"/>
    </row>
    <row r="120" spans="2:12" ht="49.5" customHeight="1" x14ac:dyDescent="0.25">
      <c r="B120" s="9"/>
      <c r="C120" s="37">
        <v>16.8</v>
      </c>
      <c r="D120" s="44" t="s">
        <v>268</v>
      </c>
      <c r="E120" s="52">
        <v>6</v>
      </c>
      <c r="F120" s="49" t="s">
        <v>349</v>
      </c>
      <c r="G120" s="112"/>
      <c r="H120" s="26">
        <f t="shared" si="5"/>
        <v>0</v>
      </c>
      <c r="I120" s="40"/>
      <c r="L120" s="21"/>
    </row>
    <row r="121" spans="2:12" ht="27.75" customHeight="1" x14ac:dyDescent="0.25">
      <c r="B121" s="9"/>
      <c r="C121" s="28"/>
      <c r="D121" s="29" t="s">
        <v>16</v>
      </c>
      <c r="E121" s="106"/>
      <c r="F121" s="30"/>
      <c r="G121" s="113"/>
      <c r="H121" s="31"/>
      <c r="I121" s="32">
        <f>H122+H138+H167+H178+H198</f>
        <v>0</v>
      </c>
      <c r="L121" s="21"/>
    </row>
    <row r="122" spans="2:12" ht="23.1" customHeight="1" x14ac:dyDescent="0.25">
      <c r="B122" s="9"/>
      <c r="C122" s="28">
        <v>17</v>
      </c>
      <c r="D122" s="29" t="s">
        <v>79</v>
      </c>
      <c r="E122" s="106"/>
      <c r="F122" s="30"/>
      <c r="G122" s="113"/>
      <c r="H122" s="31">
        <f>SUM(H123:H137)</f>
        <v>0</v>
      </c>
      <c r="I122" s="32"/>
      <c r="L122" s="21"/>
    </row>
    <row r="123" spans="2:12" ht="48.75" customHeight="1" x14ac:dyDescent="0.25">
      <c r="B123" s="9"/>
      <c r="C123" s="37">
        <v>17.100000000000001</v>
      </c>
      <c r="D123" s="53" t="s">
        <v>65</v>
      </c>
      <c r="E123" s="76">
        <v>80.5</v>
      </c>
      <c r="F123" s="34" t="s">
        <v>352</v>
      </c>
      <c r="G123" s="114"/>
      <c r="H123" s="35">
        <f t="shared" ref="H123:H137" si="6">+ROUND(E123*G123,2)</f>
        <v>0</v>
      </c>
      <c r="I123" s="54"/>
      <c r="L123" s="21"/>
    </row>
    <row r="124" spans="2:12" ht="48.75" customHeight="1" x14ac:dyDescent="0.25">
      <c r="B124" s="9"/>
      <c r="C124" s="37">
        <v>17.2</v>
      </c>
      <c r="D124" s="33" t="s">
        <v>66</v>
      </c>
      <c r="E124" s="76">
        <v>0.6</v>
      </c>
      <c r="F124" s="34" t="s">
        <v>350</v>
      </c>
      <c r="G124" s="114"/>
      <c r="H124" s="35">
        <f t="shared" si="6"/>
        <v>0</v>
      </c>
      <c r="I124" s="54"/>
      <c r="L124" s="21"/>
    </row>
    <row r="125" spans="2:12" ht="55.5" customHeight="1" x14ac:dyDescent="0.25">
      <c r="B125" s="9"/>
      <c r="C125" s="37">
        <v>17.3</v>
      </c>
      <c r="D125" s="53" t="s">
        <v>67</v>
      </c>
      <c r="E125" s="76">
        <v>12</v>
      </c>
      <c r="F125" s="34" t="s">
        <v>352</v>
      </c>
      <c r="G125" s="114"/>
      <c r="H125" s="35">
        <f t="shared" si="6"/>
        <v>0</v>
      </c>
      <c r="I125" s="54"/>
      <c r="L125" s="21"/>
    </row>
    <row r="126" spans="2:12" ht="46.5" customHeight="1" x14ac:dyDescent="0.25">
      <c r="B126" s="9"/>
      <c r="C126" s="37">
        <v>17.399999999999999</v>
      </c>
      <c r="D126" s="53" t="s">
        <v>68</v>
      </c>
      <c r="E126" s="76">
        <v>6</v>
      </c>
      <c r="F126" s="34" t="s">
        <v>352</v>
      </c>
      <c r="G126" s="114"/>
      <c r="H126" s="35">
        <f t="shared" si="6"/>
        <v>0</v>
      </c>
      <c r="I126" s="54"/>
      <c r="L126" s="21"/>
    </row>
    <row r="127" spans="2:12" ht="41.25" customHeight="1" x14ac:dyDescent="0.25">
      <c r="B127" s="9"/>
      <c r="C127" s="37">
        <v>17.5</v>
      </c>
      <c r="D127" s="33" t="s">
        <v>69</v>
      </c>
      <c r="E127" s="76">
        <v>96</v>
      </c>
      <c r="F127" s="34" t="s">
        <v>352</v>
      </c>
      <c r="G127" s="112"/>
      <c r="H127" s="35">
        <f t="shared" si="6"/>
        <v>0</v>
      </c>
      <c r="I127" s="40"/>
      <c r="L127" s="21"/>
    </row>
    <row r="128" spans="2:12" ht="42" customHeight="1" x14ac:dyDescent="0.25">
      <c r="B128" s="9"/>
      <c r="C128" s="37">
        <v>17.600000000000001</v>
      </c>
      <c r="D128" s="33" t="s">
        <v>70</v>
      </c>
      <c r="E128" s="76">
        <v>21</v>
      </c>
      <c r="F128" s="34" t="s">
        <v>352</v>
      </c>
      <c r="G128" s="112"/>
      <c r="H128" s="35">
        <f t="shared" si="6"/>
        <v>0</v>
      </c>
      <c r="I128" s="40"/>
      <c r="L128" s="21"/>
    </row>
    <row r="129" spans="2:12" ht="48.75" customHeight="1" x14ac:dyDescent="0.25">
      <c r="B129" s="9"/>
      <c r="C129" s="37">
        <v>17.7</v>
      </c>
      <c r="D129" s="33" t="s">
        <v>71</v>
      </c>
      <c r="E129" s="76">
        <v>60</v>
      </c>
      <c r="F129" s="34" t="s">
        <v>352</v>
      </c>
      <c r="G129" s="112"/>
      <c r="H129" s="35">
        <f t="shared" si="6"/>
        <v>0</v>
      </c>
      <c r="I129" s="40"/>
      <c r="L129" s="21"/>
    </row>
    <row r="130" spans="2:12" ht="50.25" customHeight="1" x14ac:dyDescent="0.25">
      <c r="B130" s="9"/>
      <c r="C130" s="37">
        <v>17.8</v>
      </c>
      <c r="D130" s="33" t="s">
        <v>72</v>
      </c>
      <c r="E130" s="76">
        <v>30</v>
      </c>
      <c r="F130" s="34" t="s">
        <v>352</v>
      </c>
      <c r="G130" s="112"/>
      <c r="H130" s="35">
        <f t="shared" si="6"/>
        <v>0</v>
      </c>
      <c r="I130" s="40"/>
      <c r="L130" s="21"/>
    </row>
    <row r="131" spans="2:12" ht="37.5" customHeight="1" x14ac:dyDescent="0.25">
      <c r="B131" s="9"/>
      <c r="C131" s="37">
        <v>17.899999999999999</v>
      </c>
      <c r="D131" s="33" t="s">
        <v>73</v>
      </c>
      <c r="E131" s="76">
        <v>2</v>
      </c>
      <c r="F131" s="34" t="s">
        <v>349</v>
      </c>
      <c r="G131" s="112"/>
      <c r="H131" s="35">
        <f t="shared" si="6"/>
        <v>0</v>
      </c>
      <c r="I131" s="40"/>
      <c r="L131" s="21"/>
    </row>
    <row r="132" spans="2:12" ht="68.25" customHeight="1" x14ac:dyDescent="0.25">
      <c r="B132" s="9"/>
      <c r="C132" s="37">
        <v>17.100000000000001</v>
      </c>
      <c r="D132" s="33" t="s">
        <v>276</v>
      </c>
      <c r="E132" s="76">
        <v>2</v>
      </c>
      <c r="F132" s="34" t="s">
        <v>349</v>
      </c>
      <c r="G132" s="112"/>
      <c r="H132" s="35">
        <f t="shared" si="6"/>
        <v>0</v>
      </c>
      <c r="I132" s="40"/>
      <c r="L132" s="21"/>
    </row>
    <row r="133" spans="2:12" ht="52.5" customHeight="1" x14ac:dyDescent="0.25">
      <c r="B133" s="9"/>
      <c r="C133" s="37">
        <v>17.11</v>
      </c>
      <c r="D133" s="33" t="s">
        <v>74</v>
      </c>
      <c r="E133" s="76">
        <v>1</v>
      </c>
      <c r="F133" s="34" t="s">
        <v>349</v>
      </c>
      <c r="G133" s="112"/>
      <c r="H133" s="35">
        <f t="shared" si="6"/>
        <v>0</v>
      </c>
      <c r="I133" s="40"/>
      <c r="L133" s="21"/>
    </row>
    <row r="134" spans="2:12" ht="36" customHeight="1" x14ac:dyDescent="0.25">
      <c r="B134" s="9"/>
      <c r="C134" s="37">
        <v>17.12</v>
      </c>
      <c r="D134" s="33" t="s">
        <v>75</v>
      </c>
      <c r="E134" s="76">
        <v>2</v>
      </c>
      <c r="F134" s="34" t="s">
        <v>349</v>
      </c>
      <c r="G134" s="112"/>
      <c r="H134" s="35">
        <f t="shared" si="6"/>
        <v>0</v>
      </c>
      <c r="I134" s="40"/>
      <c r="L134" s="21"/>
    </row>
    <row r="135" spans="2:12" ht="21.75" customHeight="1" x14ac:dyDescent="0.25">
      <c r="B135" s="9"/>
      <c r="C135" s="37">
        <v>17.13</v>
      </c>
      <c r="D135" s="33" t="s">
        <v>76</v>
      </c>
      <c r="E135" s="76">
        <f>+E124</f>
        <v>0.6</v>
      </c>
      <c r="F135" s="34" t="s">
        <v>350</v>
      </c>
      <c r="G135" s="114"/>
      <c r="H135" s="35">
        <f t="shared" si="6"/>
        <v>0</v>
      </c>
      <c r="I135" s="54"/>
      <c r="L135" s="21"/>
    </row>
    <row r="136" spans="2:12" ht="26.25" customHeight="1" x14ac:dyDescent="0.25">
      <c r="B136" s="9"/>
      <c r="C136" s="37">
        <v>17.14</v>
      </c>
      <c r="D136" s="33" t="s">
        <v>77</v>
      </c>
      <c r="E136" s="76">
        <v>1</v>
      </c>
      <c r="F136" s="34" t="s">
        <v>349</v>
      </c>
      <c r="G136" s="114"/>
      <c r="H136" s="35">
        <f t="shared" si="6"/>
        <v>0</v>
      </c>
      <c r="I136" s="54"/>
      <c r="L136" s="21"/>
    </row>
    <row r="137" spans="2:12" ht="29.25" customHeight="1" x14ac:dyDescent="0.25">
      <c r="B137" s="9"/>
      <c r="C137" s="37">
        <v>17.149999999999999</v>
      </c>
      <c r="D137" s="33" t="s">
        <v>78</v>
      </c>
      <c r="E137" s="76">
        <f>+E125+E127+E128+E129+E130</f>
        <v>219</v>
      </c>
      <c r="F137" s="34" t="s">
        <v>352</v>
      </c>
      <c r="G137" s="112"/>
      <c r="H137" s="35">
        <f t="shared" si="6"/>
        <v>0</v>
      </c>
      <c r="I137" s="40"/>
      <c r="L137" s="21"/>
    </row>
    <row r="138" spans="2:12" ht="34.5" customHeight="1" x14ac:dyDescent="0.25">
      <c r="B138" s="9"/>
      <c r="C138" s="28">
        <v>18</v>
      </c>
      <c r="D138" s="29" t="s">
        <v>80</v>
      </c>
      <c r="E138" s="106"/>
      <c r="F138" s="30"/>
      <c r="G138" s="113"/>
      <c r="H138" s="31">
        <f>SUM(H139:H166)</f>
        <v>0</v>
      </c>
      <c r="I138" s="32"/>
      <c r="L138" s="21"/>
    </row>
    <row r="139" spans="2:12" ht="45.75" customHeight="1" x14ac:dyDescent="0.25">
      <c r="B139" s="9"/>
      <c r="C139" s="37">
        <v>18.100000000000001</v>
      </c>
      <c r="D139" s="33" t="s">
        <v>81</v>
      </c>
      <c r="E139" s="76">
        <v>33</v>
      </c>
      <c r="F139" s="34" t="s">
        <v>350</v>
      </c>
      <c r="G139" s="114"/>
      <c r="H139" s="35">
        <f t="shared" ref="H139:H166" si="7">+ROUND(E139*G139,2)</f>
        <v>0</v>
      </c>
      <c r="I139" s="54"/>
      <c r="L139" s="21"/>
    </row>
    <row r="140" spans="2:12" ht="39.75" customHeight="1" x14ac:dyDescent="0.25">
      <c r="B140" s="9"/>
      <c r="C140" s="37">
        <v>18.2</v>
      </c>
      <c r="D140" s="33" t="s">
        <v>82</v>
      </c>
      <c r="E140" s="76">
        <v>1</v>
      </c>
      <c r="F140" s="34" t="s">
        <v>83</v>
      </c>
      <c r="G140" s="114"/>
      <c r="H140" s="35">
        <f t="shared" si="7"/>
        <v>0</v>
      </c>
      <c r="I140" s="54"/>
      <c r="L140" s="21"/>
    </row>
    <row r="141" spans="2:12" ht="32.25" customHeight="1" x14ac:dyDescent="0.25">
      <c r="B141" s="9"/>
      <c r="C141" s="37">
        <v>18.3</v>
      </c>
      <c r="D141" s="53" t="s">
        <v>65</v>
      </c>
      <c r="E141" s="76">
        <v>5</v>
      </c>
      <c r="F141" s="34" t="s">
        <v>352</v>
      </c>
      <c r="G141" s="114"/>
      <c r="H141" s="35">
        <f t="shared" si="7"/>
        <v>0</v>
      </c>
      <c r="I141" s="54"/>
      <c r="L141" s="21"/>
    </row>
    <row r="142" spans="2:12" ht="30" customHeight="1" x14ac:dyDescent="0.25">
      <c r="B142" s="9"/>
      <c r="C142" s="37">
        <v>18.399999999999999</v>
      </c>
      <c r="D142" s="33" t="s">
        <v>84</v>
      </c>
      <c r="E142" s="76">
        <f>+E149</f>
        <v>51</v>
      </c>
      <c r="F142" s="34" t="s">
        <v>352</v>
      </c>
      <c r="G142" s="112"/>
      <c r="H142" s="35">
        <f t="shared" si="7"/>
        <v>0</v>
      </c>
      <c r="I142" s="40"/>
      <c r="L142" s="21"/>
    </row>
    <row r="143" spans="2:12" ht="24" customHeight="1" x14ac:dyDescent="0.25">
      <c r="B143" s="9"/>
      <c r="C143" s="37">
        <v>18.5</v>
      </c>
      <c r="D143" s="33" t="s">
        <v>85</v>
      </c>
      <c r="E143" s="76">
        <f>+(E148*0.4+E149*0.5)*1.2</f>
        <v>73.8</v>
      </c>
      <c r="F143" s="34" t="s">
        <v>351</v>
      </c>
      <c r="G143" s="112"/>
      <c r="H143" s="35">
        <f t="shared" si="7"/>
        <v>0</v>
      </c>
      <c r="I143" s="40"/>
      <c r="L143" s="21"/>
    </row>
    <row r="144" spans="2:12" ht="43.5" customHeight="1" x14ac:dyDescent="0.25">
      <c r="B144" s="9"/>
      <c r="C144" s="37">
        <v>18.600000000000001</v>
      </c>
      <c r="D144" s="33" t="s">
        <v>86</v>
      </c>
      <c r="E144" s="76">
        <f>+((0.05+0.2+0.2)*0.4*E148-3.1416*0.03*0.03*E148)+((0.1016+0.2+0.2)*0.5*E149-3.1416*0.05*0.05*E149)</f>
        <v>28.335776400000004</v>
      </c>
      <c r="F144" s="34" t="s">
        <v>351</v>
      </c>
      <c r="G144" s="112"/>
      <c r="H144" s="35">
        <f t="shared" si="7"/>
        <v>0</v>
      </c>
      <c r="I144" s="40"/>
      <c r="L144" s="21"/>
    </row>
    <row r="145" spans="2:12" ht="31.5" customHeight="1" x14ac:dyDescent="0.25">
      <c r="B145" s="9"/>
      <c r="C145" s="37">
        <v>18.7</v>
      </c>
      <c r="D145" s="33" t="s">
        <v>87</v>
      </c>
      <c r="E145" s="76">
        <f>+E143-E144</f>
        <v>45.464223599999997</v>
      </c>
      <c r="F145" s="34" t="s">
        <v>351</v>
      </c>
      <c r="G145" s="112"/>
      <c r="H145" s="35">
        <f t="shared" si="7"/>
        <v>0</v>
      </c>
      <c r="I145" s="40"/>
      <c r="L145" s="21"/>
    </row>
    <row r="146" spans="2:12" ht="30.95" customHeight="1" x14ac:dyDescent="0.25">
      <c r="B146" s="9"/>
      <c r="C146" s="37">
        <v>18.8</v>
      </c>
      <c r="D146" s="33" t="s">
        <v>88</v>
      </c>
      <c r="E146" s="76">
        <f>+E144</f>
        <v>28.335776400000004</v>
      </c>
      <c r="F146" s="34" t="s">
        <v>351</v>
      </c>
      <c r="G146" s="112"/>
      <c r="H146" s="35">
        <f t="shared" si="7"/>
        <v>0</v>
      </c>
      <c r="I146" s="40"/>
      <c r="L146" s="21"/>
    </row>
    <row r="147" spans="2:12" ht="33.6" customHeight="1" x14ac:dyDescent="0.25">
      <c r="B147" s="9"/>
      <c r="C147" s="37">
        <v>18.899999999999999</v>
      </c>
      <c r="D147" s="33" t="s">
        <v>89</v>
      </c>
      <c r="E147" s="76">
        <v>98</v>
      </c>
      <c r="F147" s="34" t="s">
        <v>352</v>
      </c>
      <c r="G147" s="112"/>
      <c r="H147" s="35">
        <f t="shared" si="7"/>
        <v>0</v>
      </c>
      <c r="I147" s="40"/>
      <c r="L147" s="21"/>
    </row>
    <row r="148" spans="2:12" ht="30.6" customHeight="1" x14ac:dyDescent="0.25">
      <c r="B148" s="9"/>
      <c r="C148" s="36">
        <v>18.100000000000001</v>
      </c>
      <c r="D148" s="33" t="s">
        <v>90</v>
      </c>
      <c r="E148" s="76">
        <v>90</v>
      </c>
      <c r="F148" s="34" t="s">
        <v>352</v>
      </c>
      <c r="G148" s="112"/>
      <c r="H148" s="35">
        <f t="shared" si="7"/>
        <v>0</v>
      </c>
      <c r="I148" s="40"/>
      <c r="L148" s="21"/>
    </row>
    <row r="149" spans="2:12" ht="30" customHeight="1" x14ac:dyDescent="0.25">
      <c r="B149" s="9"/>
      <c r="C149" s="37">
        <v>18.11</v>
      </c>
      <c r="D149" s="33" t="s">
        <v>91</v>
      </c>
      <c r="E149" s="76">
        <v>51</v>
      </c>
      <c r="F149" s="34" t="s">
        <v>352</v>
      </c>
      <c r="G149" s="112"/>
      <c r="H149" s="35">
        <f t="shared" si="7"/>
        <v>0</v>
      </c>
      <c r="I149" s="40"/>
      <c r="L149" s="21"/>
    </row>
    <row r="150" spans="2:12" ht="54" customHeight="1" x14ac:dyDescent="0.25">
      <c r="B150" s="9"/>
      <c r="C150" s="36">
        <v>18.12</v>
      </c>
      <c r="D150" s="33" t="s">
        <v>92</v>
      </c>
      <c r="E150" s="76">
        <v>12</v>
      </c>
      <c r="F150" s="34" t="s">
        <v>352</v>
      </c>
      <c r="G150" s="112"/>
      <c r="H150" s="35">
        <f t="shared" si="7"/>
        <v>0</v>
      </c>
      <c r="I150" s="40"/>
      <c r="L150" s="21"/>
    </row>
    <row r="151" spans="2:12" ht="32.25" customHeight="1" x14ac:dyDescent="0.25">
      <c r="B151" s="9"/>
      <c r="C151" s="37">
        <v>18.13</v>
      </c>
      <c r="D151" s="33" t="s">
        <v>93</v>
      </c>
      <c r="E151" s="76">
        <v>5</v>
      </c>
      <c r="F151" s="34" t="s">
        <v>349</v>
      </c>
      <c r="G151" s="112"/>
      <c r="H151" s="35">
        <f t="shared" si="7"/>
        <v>0</v>
      </c>
      <c r="I151" s="40"/>
      <c r="L151" s="21"/>
    </row>
    <row r="152" spans="2:12" ht="37.5" customHeight="1" x14ac:dyDescent="0.25">
      <c r="B152" s="9"/>
      <c r="C152" s="36">
        <v>18.14</v>
      </c>
      <c r="D152" s="33" t="s">
        <v>277</v>
      </c>
      <c r="E152" s="76">
        <v>1</v>
      </c>
      <c r="F152" s="34" t="s">
        <v>349</v>
      </c>
      <c r="G152" s="112"/>
      <c r="H152" s="35">
        <f t="shared" si="7"/>
        <v>0</v>
      </c>
      <c r="I152" s="40"/>
      <c r="L152" s="21"/>
    </row>
    <row r="153" spans="2:12" ht="35.25" customHeight="1" x14ac:dyDescent="0.25">
      <c r="B153" s="9"/>
      <c r="C153" s="37">
        <v>18.149999999999999</v>
      </c>
      <c r="D153" s="33" t="s">
        <v>94</v>
      </c>
      <c r="E153" s="76">
        <v>1</v>
      </c>
      <c r="F153" s="34" t="s">
        <v>349</v>
      </c>
      <c r="G153" s="112"/>
      <c r="H153" s="35">
        <f t="shared" si="7"/>
        <v>0</v>
      </c>
      <c r="I153" s="40"/>
      <c r="L153" s="21"/>
    </row>
    <row r="154" spans="2:12" ht="25.5" x14ac:dyDescent="0.25">
      <c r="B154" s="9"/>
      <c r="C154" s="36">
        <v>18.16</v>
      </c>
      <c r="D154" s="33" t="s">
        <v>95</v>
      </c>
      <c r="E154" s="76">
        <v>4</v>
      </c>
      <c r="F154" s="34" t="s">
        <v>349</v>
      </c>
      <c r="G154" s="114"/>
      <c r="H154" s="35">
        <f t="shared" si="7"/>
        <v>0</v>
      </c>
      <c r="I154" s="54"/>
      <c r="L154" s="21"/>
    </row>
    <row r="155" spans="2:12" ht="44.25" customHeight="1" x14ac:dyDescent="0.25">
      <c r="B155" s="9"/>
      <c r="C155" s="37">
        <v>18.170000000000002</v>
      </c>
      <c r="D155" s="33" t="s">
        <v>96</v>
      </c>
      <c r="E155" s="76">
        <v>2</v>
      </c>
      <c r="F155" s="34" t="s">
        <v>349</v>
      </c>
      <c r="G155" s="114"/>
      <c r="H155" s="35">
        <f t="shared" si="7"/>
        <v>0</v>
      </c>
      <c r="I155" s="54"/>
      <c r="L155" s="21"/>
    </row>
    <row r="156" spans="2:12" ht="59.25" customHeight="1" x14ac:dyDescent="0.25">
      <c r="B156" s="9"/>
      <c r="C156" s="36">
        <v>18.18</v>
      </c>
      <c r="D156" s="33" t="s">
        <v>97</v>
      </c>
      <c r="E156" s="76">
        <v>2</v>
      </c>
      <c r="F156" s="34" t="s">
        <v>349</v>
      </c>
      <c r="G156" s="112"/>
      <c r="H156" s="35">
        <f t="shared" si="7"/>
        <v>0</v>
      </c>
      <c r="I156" s="40"/>
      <c r="L156" s="21"/>
    </row>
    <row r="157" spans="2:12" ht="47.25" customHeight="1" x14ac:dyDescent="0.25">
      <c r="B157" s="9"/>
      <c r="C157" s="37">
        <v>18.190000000000001</v>
      </c>
      <c r="D157" s="33" t="s">
        <v>98</v>
      </c>
      <c r="E157" s="76">
        <v>1</v>
      </c>
      <c r="F157" s="34" t="s">
        <v>349</v>
      </c>
      <c r="G157" s="112"/>
      <c r="H157" s="35">
        <f t="shared" si="7"/>
        <v>0</v>
      </c>
      <c r="I157" s="40"/>
      <c r="L157" s="21"/>
    </row>
    <row r="158" spans="2:12" ht="26.25" customHeight="1" x14ac:dyDescent="0.25">
      <c r="B158" s="55"/>
      <c r="C158" s="36">
        <v>18.2</v>
      </c>
      <c r="D158" s="33" t="s">
        <v>254</v>
      </c>
      <c r="E158" s="76">
        <v>1</v>
      </c>
      <c r="F158" s="34" t="s">
        <v>349</v>
      </c>
      <c r="G158" s="112"/>
      <c r="H158" s="35">
        <f t="shared" si="7"/>
        <v>0</v>
      </c>
      <c r="I158" s="40"/>
      <c r="L158" s="21"/>
    </row>
    <row r="159" spans="2:12" ht="34.5" customHeight="1" x14ac:dyDescent="0.25">
      <c r="B159" s="9"/>
      <c r="C159" s="37">
        <v>18.21</v>
      </c>
      <c r="D159" s="33" t="s">
        <v>99</v>
      </c>
      <c r="E159" s="76">
        <v>2</v>
      </c>
      <c r="F159" s="34" t="s">
        <v>349</v>
      </c>
      <c r="G159" s="114"/>
      <c r="H159" s="35">
        <f t="shared" si="7"/>
        <v>0</v>
      </c>
      <c r="I159" s="54"/>
      <c r="L159" s="21"/>
    </row>
    <row r="160" spans="2:12" ht="44.25" customHeight="1" x14ac:dyDescent="0.25">
      <c r="B160" s="9"/>
      <c r="C160" s="36">
        <v>18.22</v>
      </c>
      <c r="D160" s="33" t="s">
        <v>100</v>
      </c>
      <c r="E160" s="76">
        <v>1</v>
      </c>
      <c r="F160" s="34" t="s">
        <v>349</v>
      </c>
      <c r="G160" s="114"/>
      <c r="H160" s="35">
        <f t="shared" si="7"/>
        <v>0</v>
      </c>
      <c r="I160" s="54"/>
      <c r="L160" s="21"/>
    </row>
    <row r="161" spans="2:12" ht="99.75" customHeight="1" x14ac:dyDescent="0.25">
      <c r="B161" s="9"/>
      <c r="C161" s="37">
        <v>18.23</v>
      </c>
      <c r="D161" s="33" t="s">
        <v>101</v>
      </c>
      <c r="E161" s="76">
        <v>1</v>
      </c>
      <c r="F161" s="34" t="s">
        <v>349</v>
      </c>
      <c r="G161" s="114"/>
      <c r="H161" s="35">
        <f t="shared" si="7"/>
        <v>0</v>
      </c>
      <c r="I161" s="54"/>
      <c r="L161" s="21"/>
    </row>
    <row r="162" spans="2:12" ht="36" customHeight="1" x14ac:dyDescent="0.25">
      <c r="B162" s="9"/>
      <c r="C162" s="36">
        <v>18.239999999999998</v>
      </c>
      <c r="D162" s="33" t="s">
        <v>102</v>
      </c>
      <c r="E162" s="76">
        <v>1</v>
      </c>
      <c r="F162" s="34" t="s">
        <v>349</v>
      </c>
      <c r="G162" s="114"/>
      <c r="H162" s="35">
        <f t="shared" si="7"/>
        <v>0</v>
      </c>
      <c r="I162" s="54"/>
      <c r="L162" s="21"/>
    </row>
    <row r="163" spans="2:12" ht="30" customHeight="1" x14ac:dyDescent="0.25">
      <c r="B163" s="9"/>
      <c r="C163" s="37">
        <v>18.25</v>
      </c>
      <c r="D163" s="33" t="s">
        <v>103</v>
      </c>
      <c r="E163" s="76">
        <v>1</v>
      </c>
      <c r="F163" s="34" t="s">
        <v>349</v>
      </c>
      <c r="G163" s="114"/>
      <c r="H163" s="35">
        <f t="shared" si="7"/>
        <v>0</v>
      </c>
      <c r="I163" s="54"/>
      <c r="L163" s="21"/>
    </row>
    <row r="164" spans="2:12" ht="39" customHeight="1" x14ac:dyDescent="0.25">
      <c r="B164" s="9"/>
      <c r="C164" s="36">
        <v>18.260000000000002</v>
      </c>
      <c r="D164" s="33" t="s">
        <v>76</v>
      </c>
      <c r="E164" s="76">
        <f>+E139</f>
        <v>33</v>
      </c>
      <c r="F164" s="34" t="s">
        <v>350</v>
      </c>
      <c r="G164" s="114"/>
      <c r="H164" s="35">
        <f t="shared" si="7"/>
        <v>0</v>
      </c>
      <c r="I164" s="54"/>
      <c r="L164" s="21"/>
    </row>
    <row r="165" spans="2:12" ht="33.6" customHeight="1" x14ac:dyDescent="0.25">
      <c r="B165" s="9"/>
      <c r="C165" s="37">
        <v>18.27</v>
      </c>
      <c r="D165" s="33" t="s">
        <v>104</v>
      </c>
      <c r="E165" s="76">
        <v>8</v>
      </c>
      <c r="F165" s="34" t="s">
        <v>349</v>
      </c>
      <c r="G165" s="112"/>
      <c r="H165" s="35">
        <f t="shared" si="7"/>
        <v>0</v>
      </c>
      <c r="I165" s="40"/>
      <c r="L165" s="21"/>
    </row>
    <row r="166" spans="2:12" ht="39" customHeight="1" x14ac:dyDescent="0.25">
      <c r="B166" s="9"/>
      <c r="C166" s="36">
        <v>18.28</v>
      </c>
      <c r="D166" s="33" t="s">
        <v>105</v>
      </c>
      <c r="E166" s="76">
        <f>+E148+E149</f>
        <v>141</v>
      </c>
      <c r="F166" s="34" t="s">
        <v>352</v>
      </c>
      <c r="G166" s="114"/>
      <c r="H166" s="35">
        <f t="shared" si="7"/>
        <v>0</v>
      </c>
      <c r="I166" s="54"/>
      <c r="L166" s="21"/>
    </row>
    <row r="167" spans="2:12" ht="33" customHeight="1" x14ac:dyDescent="0.25">
      <c r="B167" s="9"/>
      <c r="C167" s="28">
        <v>19</v>
      </c>
      <c r="D167" s="29" t="s">
        <v>126</v>
      </c>
      <c r="E167" s="106"/>
      <c r="F167" s="30"/>
      <c r="G167" s="113"/>
      <c r="H167" s="31">
        <f>SUM(H168:H177)</f>
        <v>0</v>
      </c>
      <c r="I167" s="32"/>
      <c r="L167" s="21"/>
    </row>
    <row r="168" spans="2:12" ht="49.5" customHeight="1" x14ac:dyDescent="0.25">
      <c r="C168" s="37">
        <v>19.100000000000001</v>
      </c>
      <c r="D168" s="33" t="s">
        <v>127</v>
      </c>
      <c r="E168" s="76">
        <v>4</v>
      </c>
      <c r="F168" s="34" t="s">
        <v>349</v>
      </c>
      <c r="G168" s="112"/>
      <c r="H168" s="35">
        <f t="shared" ref="H168:H177" si="8">+ROUND(E168*G168,2)</f>
        <v>0</v>
      </c>
      <c r="I168" s="54"/>
      <c r="L168" s="21"/>
    </row>
    <row r="169" spans="2:12" ht="39" customHeight="1" x14ac:dyDescent="0.25">
      <c r="B169" s="9"/>
      <c r="C169" s="37">
        <v>19.2</v>
      </c>
      <c r="D169" s="33" t="s">
        <v>128</v>
      </c>
      <c r="E169" s="76">
        <v>3</v>
      </c>
      <c r="F169" s="34" t="s">
        <v>349</v>
      </c>
      <c r="G169" s="112"/>
      <c r="H169" s="35">
        <f t="shared" si="8"/>
        <v>0</v>
      </c>
      <c r="I169" s="54"/>
      <c r="L169" s="21"/>
    </row>
    <row r="170" spans="2:12" ht="39" customHeight="1" x14ac:dyDescent="0.25">
      <c r="B170" s="9"/>
      <c r="C170" s="37">
        <v>19.3</v>
      </c>
      <c r="D170" s="33" t="s">
        <v>129</v>
      </c>
      <c r="E170" s="76">
        <v>3</v>
      </c>
      <c r="F170" s="34" t="s">
        <v>349</v>
      </c>
      <c r="G170" s="112"/>
      <c r="H170" s="35">
        <f t="shared" si="8"/>
        <v>0</v>
      </c>
      <c r="I170" s="54"/>
      <c r="L170" s="21"/>
    </row>
    <row r="171" spans="2:12" ht="61.5" customHeight="1" x14ac:dyDescent="0.25">
      <c r="B171" s="9"/>
      <c r="C171" s="37">
        <v>19.399999999999999</v>
      </c>
      <c r="D171" s="33" t="s">
        <v>130</v>
      </c>
      <c r="E171" s="76">
        <v>2</v>
      </c>
      <c r="F171" s="34" t="s">
        <v>349</v>
      </c>
      <c r="G171" s="112"/>
      <c r="H171" s="35">
        <f t="shared" si="8"/>
        <v>0</v>
      </c>
      <c r="I171" s="54"/>
      <c r="L171" s="21"/>
    </row>
    <row r="172" spans="2:12" ht="81" customHeight="1" x14ac:dyDescent="0.25">
      <c r="B172" s="43"/>
      <c r="C172" s="37">
        <v>19.5</v>
      </c>
      <c r="D172" s="33" t="s">
        <v>131</v>
      </c>
      <c r="E172" s="76">
        <v>2</v>
      </c>
      <c r="F172" s="34" t="s">
        <v>349</v>
      </c>
      <c r="G172" s="114"/>
      <c r="H172" s="35">
        <f t="shared" si="8"/>
        <v>0</v>
      </c>
      <c r="I172" s="54"/>
      <c r="K172" s="56"/>
      <c r="L172" s="21"/>
    </row>
    <row r="173" spans="2:12" ht="59.25" customHeight="1" x14ac:dyDescent="0.25">
      <c r="B173" s="9"/>
      <c r="C173" s="37">
        <v>19.600000000000001</v>
      </c>
      <c r="D173" s="33" t="s">
        <v>132</v>
      </c>
      <c r="E173" s="76">
        <v>2</v>
      </c>
      <c r="F173" s="34" t="s">
        <v>349</v>
      </c>
      <c r="G173" s="112"/>
      <c r="H173" s="35">
        <f t="shared" si="8"/>
        <v>0</v>
      </c>
      <c r="I173" s="54"/>
      <c r="L173" s="21"/>
    </row>
    <row r="174" spans="2:12" ht="39" customHeight="1" x14ac:dyDescent="0.25">
      <c r="B174" s="9"/>
      <c r="C174" s="37">
        <v>19.7</v>
      </c>
      <c r="D174" s="33" t="s">
        <v>133</v>
      </c>
      <c r="E174" s="76">
        <v>14</v>
      </c>
      <c r="F174" s="34" t="s">
        <v>349</v>
      </c>
      <c r="G174" s="112"/>
      <c r="H174" s="35">
        <f t="shared" si="8"/>
        <v>0</v>
      </c>
      <c r="I174" s="54"/>
      <c r="L174" s="21"/>
    </row>
    <row r="175" spans="2:12" ht="39" customHeight="1" x14ac:dyDescent="0.25">
      <c r="B175" s="9"/>
      <c r="C175" s="37">
        <v>19.8</v>
      </c>
      <c r="D175" s="33" t="s">
        <v>134</v>
      </c>
      <c r="E175" s="76">
        <v>14</v>
      </c>
      <c r="F175" s="34" t="s">
        <v>349</v>
      </c>
      <c r="G175" s="112"/>
      <c r="H175" s="35">
        <f t="shared" si="8"/>
        <v>0</v>
      </c>
      <c r="I175" s="54"/>
      <c r="L175" s="21"/>
    </row>
    <row r="176" spans="2:12" ht="39" customHeight="1" x14ac:dyDescent="0.25">
      <c r="B176" s="9"/>
      <c r="C176" s="37">
        <v>19.899999999999999</v>
      </c>
      <c r="D176" s="33" t="s">
        <v>135</v>
      </c>
      <c r="E176" s="76">
        <f>+E168</f>
        <v>4</v>
      </c>
      <c r="F176" s="34" t="s">
        <v>349</v>
      </c>
      <c r="G176" s="112"/>
      <c r="H176" s="35">
        <f t="shared" si="8"/>
        <v>0</v>
      </c>
      <c r="I176" s="54"/>
      <c r="L176" s="21"/>
    </row>
    <row r="177" spans="2:12" ht="39" customHeight="1" x14ac:dyDescent="0.25">
      <c r="B177" s="9"/>
      <c r="C177" s="36">
        <v>19.100000000000001</v>
      </c>
      <c r="D177" s="33" t="s">
        <v>136</v>
      </c>
      <c r="E177" s="76">
        <f>+E168*2</f>
        <v>8</v>
      </c>
      <c r="F177" s="34" t="s">
        <v>349</v>
      </c>
      <c r="G177" s="112"/>
      <c r="H177" s="35">
        <f t="shared" si="8"/>
        <v>0</v>
      </c>
      <c r="I177" s="54"/>
      <c r="L177" s="21"/>
    </row>
    <row r="178" spans="2:12" ht="27.75" customHeight="1" x14ac:dyDescent="0.25">
      <c r="B178" s="9"/>
      <c r="C178" s="28">
        <v>20</v>
      </c>
      <c r="D178" s="29" t="s">
        <v>106</v>
      </c>
      <c r="E178" s="106"/>
      <c r="F178" s="30"/>
      <c r="G178" s="113"/>
      <c r="H178" s="31">
        <f>SUM(H179:H197)</f>
        <v>0</v>
      </c>
      <c r="I178" s="32"/>
      <c r="L178" s="21"/>
    </row>
    <row r="179" spans="2:12" ht="39.75" customHeight="1" x14ac:dyDescent="0.25">
      <c r="B179" s="9"/>
      <c r="C179" s="1">
        <v>20.100000000000001</v>
      </c>
      <c r="D179" s="33" t="s">
        <v>107</v>
      </c>
      <c r="E179" s="76">
        <v>2.5</v>
      </c>
      <c r="F179" s="34" t="s">
        <v>350</v>
      </c>
      <c r="G179" s="114"/>
      <c r="H179" s="35">
        <f t="shared" ref="H179:H197" si="9">+ROUND(E179*G179,2)</f>
        <v>0</v>
      </c>
      <c r="I179" s="54"/>
      <c r="L179" s="21"/>
    </row>
    <row r="180" spans="2:12" ht="30" customHeight="1" x14ac:dyDescent="0.25">
      <c r="B180" s="9"/>
      <c r="C180" s="1">
        <v>20.2</v>
      </c>
      <c r="D180" s="33" t="s">
        <v>108</v>
      </c>
      <c r="E180" s="76">
        <f>+(E186*0.55+E187*0.6+E188*0.6)*1</f>
        <v>45.5</v>
      </c>
      <c r="F180" s="34" t="s">
        <v>351</v>
      </c>
      <c r="G180" s="112"/>
      <c r="H180" s="35">
        <f t="shared" si="9"/>
        <v>0</v>
      </c>
      <c r="I180" s="40"/>
      <c r="L180" s="21"/>
    </row>
    <row r="181" spans="2:12" ht="42.75" customHeight="1" x14ac:dyDescent="0.25">
      <c r="B181" s="9"/>
      <c r="C181" s="1">
        <v>20.3</v>
      </c>
      <c r="D181" s="33" t="s">
        <v>109</v>
      </c>
      <c r="E181" s="76">
        <f>+((0.1+0.2+0.2)*0.5*E186-3.1416*0.05*0.05*E186)+((0.2+0.2+0.2)*0.6*E188-3.1416*0.1*0.105*E188)</f>
        <v>19.264223600000001</v>
      </c>
      <c r="F181" s="34" t="s">
        <v>351</v>
      </c>
      <c r="G181" s="112"/>
      <c r="H181" s="35">
        <f t="shared" si="9"/>
        <v>0</v>
      </c>
      <c r="I181" s="40"/>
      <c r="L181" s="21"/>
    </row>
    <row r="182" spans="2:12" ht="15.6" customHeight="1" x14ac:dyDescent="0.25">
      <c r="B182" s="9"/>
      <c r="C182" s="1">
        <v>20.399999999999999</v>
      </c>
      <c r="D182" s="33" t="s">
        <v>110</v>
      </c>
      <c r="E182" s="76">
        <f>+E180-E186*3.1416*0.05*0.05-E188*3.1416*0.075*0.075</f>
        <v>44.783322500000004</v>
      </c>
      <c r="F182" s="34" t="s">
        <v>351</v>
      </c>
      <c r="G182" s="112"/>
      <c r="H182" s="35">
        <f t="shared" si="9"/>
        <v>0</v>
      </c>
      <c r="I182" s="40"/>
      <c r="L182" s="21"/>
    </row>
    <row r="183" spans="2:12" ht="15.6" customHeight="1" x14ac:dyDescent="0.25">
      <c r="B183" s="9"/>
      <c r="C183" s="1">
        <v>20.5</v>
      </c>
      <c r="D183" s="33" t="s">
        <v>111</v>
      </c>
      <c r="E183" s="76">
        <f>+E181</f>
        <v>19.264223600000001</v>
      </c>
      <c r="F183" s="34" t="s">
        <v>351</v>
      </c>
      <c r="G183" s="112"/>
      <c r="H183" s="35">
        <f t="shared" si="9"/>
        <v>0</v>
      </c>
      <c r="I183" s="40"/>
      <c r="L183" s="21"/>
    </row>
    <row r="184" spans="2:12" ht="15.6" customHeight="1" x14ac:dyDescent="0.25">
      <c r="B184" s="9"/>
      <c r="C184" s="1">
        <v>20.6</v>
      </c>
      <c r="D184" s="33" t="s">
        <v>112</v>
      </c>
      <c r="E184" s="76">
        <f>+E186+E188</f>
        <v>75</v>
      </c>
      <c r="F184" s="34" t="s">
        <v>352</v>
      </c>
      <c r="G184" s="112"/>
      <c r="H184" s="35">
        <f t="shared" si="9"/>
        <v>0</v>
      </c>
      <c r="I184" s="40"/>
      <c r="L184" s="21"/>
    </row>
    <row r="185" spans="2:12" ht="38.25" customHeight="1" x14ac:dyDescent="0.25">
      <c r="B185" s="9"/>
      <c r="C185" s="1">
        <v>20.7</v>
      </c>
      <c r="D185" s="33" t="s">
        <v>113</v>
      </c>
      <c r="E185" s="76">
        <v>15</v>
      </c>
      <c r="F185" s="34" t="s">
        <v>349</v>
      </c>
      <c r="G185" s="112"/>
      <c r="H185" s="35">
        <f t="shared" si="9"/>
        <v>0</v>
      </c>
      <c r="I185" s="40"/>
      <c r="L185" s="21"/>
    </row>
    <row r="186" spans="2:12" ht="15.6" customHeight="1" x14ac:dyDescent="0.25">
      <c r="B186" s="9"/>
      <c r="C186" s="1">
        <v>20.8</v>
      </c>
      <c r="D186" s="33" t="s">
        <v>114</v>
      </c>
      <c r="E186" s="76">
        <f>50+5+4+2+1</f>
        <v>62</v>
      </c>
      <c r="F186" s="34" t="s">
        <v>352</v>
      </c>
      <c r="G186" s="112"/>
      <c r="H186" s="35">
        <f t="shared" si="9"/>
        <v>0</v>
      </c>
      <c r="I186" s="40"/>
      <c r="L186" s="21"/>
    </row>
    <row r="187" spans="2:12" ht="15.6" customHeight="1" x14ac:dyDescent="0.25">
      <c r="B187" s="9"/>
      <c r="C187" s="1">
        <v>20.9</v>
      </c>
      <c r="D187" s="33" t="s">
        <v>115</v>
      </c>
      <c r="E187" s="76">
        <v>6</v>
      </c>
      <c r="F187" s="34" t="s">
        <v>352</v>
      </c>
      <c r="G187" s="112"/>
      <c r="H187" s="35">
        <f t="shared" si="9"/>
        <v>0</v>
      </c>
      <c r="I187" s="40"/>
      <c r="L187" s="21"/>
    </row>
    <row r="188" spans="2:12" ht="37.5" customHeight="1" x14ac:dyDescent="0.25">
      <c r="B188" s="9"/>
      <c r="C188" s="2">
        <v>20.100000000000001</v>
      </c>
      <c r="D188" s="33" t="s">
        <v>116</v>
      </c>
      <c r="E188" s="76">
        <v>13</v>
      </c>
      <c r="F188" s="34" t="s">
        <v>352</v>
      </c>
      <c r="G188" s="112"/>
      <c r="H188" s="35">
        <f t="shared" si="9"/>
        <v>0</v>
      </c>
      <c r="I188" s="40"/>
      <c r="L188" s="21"/>
    </row>
    <row r="189" spans="2:12" ht="15.6" customHeight="1" x14ac:dyDescent="0.25">
      <c r="B189" s="9"/>
      <c r="C189" s="2">
        <v>20.11</v>
      </c>
      <c r="D189" s="33" t="s">
        <v>117</v>
      </c>
      <c r="E189" s="76">
        <v>93.75</v>
      </c>
      <c r="F189" s="34" t="s">
        <v>352</v>
      </c>
      <c r="G189" s="112"/>
      <c r="H189" s="35">
        <f t="shared" si="9"/>
        <v>0</v>
      </c>
      <c r="I189" s="40"/>
      <c r="L189" s="21"/>
    </row>
    <row r="190" spans="2:12" ht="15.6" customHeight="1" x14ac:dyDescent="0.25">
      <c r="B190" s="9"/>
      <c r="C190" s="2">
        <v>20.12</v>
      </c>
      <c r="D190" s="33" t="s">
        <v>118</v>
      </c>
      <c r="E190" s="76">
        <v>6</v>
      </c>
      <c r="F190" s="34" t="s">
        <v>352</v>
      </c>
      <c r="G190" s="112"/>
      <c r="H190" s="35">
        <f t="shared" si="9"/>
        <v>0</v>
      </c>
      <c r="I190" s="40"/>
      <c r="L190" s="21"/>
    </row>
    <row r="191" spans="2:12" ht="15.6" customHeight="1" x14ac:dyDescent="0.25">
      <c r="B191" s="9"/>
      <c r="C191" s="2">
        <v>20.13</v>
      </c>
      <c r="D191" s="33" t="s">
        <v>119</v>
      </c>
      <c r="E191" s="76">
        <v>9.5</v>
      </c>
      <c r="F191" s="34" t="s">
        <v>352</v>
      </c>
      <c r="G191" s="112"/>
      <c r="H191" s="35">
        <f t="shared" si="9"/>
        <v>0</v>
      </c>
      <c r="I191" s="40"/>
      <c r="L191" s="21"/>
    </row>
    <row r="192" spans="2:12" ht="39.75" customHeight="1" x14ac:dyDescent="0.25">
      <c r="B192" s="9"/>
      <c r="C192" s="2">
        <v>20.14</v>
      </c>
      <c r="D192" s="33" t="s">
        <v>120</v>
      </c>
      <c r="E192" s="76">
        <v>11</v>
      </c>
      <c r="F192" s="34" t="s">
        <v>352</v>
      </c>
      <c r="G192" s="112"/>
      <c r="H192" s="35">
        <f t="shared" si="9"/>
        <v>0</v>
      </c>
      <c r="I192" s="40"/>
      <c r="L192" s="21"/>
    </row>
    <row r="193" spans="2:15" ht="51.75" customHeight="1" x14ac:dyDescent="0.25">
      <c r="B193" s="9"/>
      <c r="C193" s="2">
        <v>20.149999999999999</v>
      </c>
      <c r="D193" s="33" t="s">
        <v>121</v>
      </c>
      <c r="E193" s="76">
        <f>6.3+5.95+6.4</f>
        <v>18.649999999999999</v>
      </c>
      <c r="F193" s="34" t="s">
        <v>352</v>
      </c>
      <c r="G193" s="112"/>
      <c r="H193" s="35">
        <f t="shared" si="9"/>
        <v>0</v>
      </c>
      <c r="I193" s="40"/>
      <c r="L193" s="21"/>
    </row>
    <row r="194" spans="2:15" ht="35.25" customHeight="1" x14ac:dyDescent="0.25">
      <c r="B194" s="9"/>
      <c r="C194" s="2">
        <v>20.16</v>
      </c>
      <c r="D194" s="33" t="s">
        <v>122</v>
      </c>
      <c r="E194" s="76">
        <v>2</v>
      </c>
      <c r="F194" s="34" t="s">
        <v>349</v>
      </c>
      <c r="G194" s="112"/>
      <c r="H194" s="35">
        <f t="shared" si="9"/>
        <v>0</v>
      </c>
      <c r="I194" s="40"/>
      <c r="L194" s="21"/>
    </row>
    <row r="195" spans="2:15" ht="21.75" customHeight="1" x14ac:dyDescent="0.25">
      <c r="B195" s="9"/>
      <c r="C195" s="2">
        <v>20.170000000000002</v>
      </c>
      <c r="D195" s="33" t="s">
        <v>123</v>
      </c>
      <c r="E195" s="76">
        <f>+E179</f>
        <v>2.5</v>
      </c>
      <c r="F195" s="34" t="s">
        <v>350</v>
      </c>
      <c r="G195" s="114"/>
      <c r="H195" s="35">
        <f t="shared" si="9"/>
        <v>0</v>
      </c>
      <c r="I195" s="40"/>
      <c r="L195" s="21"/>
    </row>
    <row r="196" spans="2:15" ht="20.25" customHeight="1" x14ac:dyDescent="0.25">
      <c r="B196" s="9"/>
      <c r="C196" s="2">
        <v>20.18</v>
      </c>
      <c r="D196" s="33" t="s">
        <v>124</v>
      </c>
      <c r="E196" s="76">
        <v>1</v>
      </c>
      <c r="F196" s="34" t="s">
        <v>348</v>
      </c>
      <c r="G196" s="112"/>
      <c r="H196" s="35">
        <f t="shared" si="9"/>
        <v>0</v>
      </c>
      <c r="I196" s="40"/>
      <c r="L196" s="21"/>
    </row>
    <row r="197" spans="2:15" ht="24.75" customHeight="1" x14ac:dyDescent="0.25">
      <c r="B197" s="9"/>
      <c r="C197" s="2">
        <v>20.190000000000001</v>
      </c>
      <c r="D197" s="33" t="s">
        <v>125</v>
      </c>
      <c r="E197" s="76">
        <f>+E186+E188</f>
        <v>75</v>
      </c>
      <c r="F197" s="34" t="s">
        <v>352</v>
      </c>
      <c r="G197" s="112"/>
      <c r="H197" s="35">
        <f t="shared" si="9"/>
        <v>0</v>
      </c>
      <c r="I197" s="40"/>
      <c r="L197" s="21"/>
    </row>
    <row r="198" spans="2:15" ht="35.25" customHeight="1" x14ac:dyDescent="0.25">
      <c r="B198" s="9"/>
      <c r="C198" s="28">
        <v>21</v>
      </c>
      <c r="D198" s="29" t="s">
        <v>137</v>
      </c>
      <c r="E198" s="106"/>
      <c r="F198" s="30"/>
      <c r="G198" s="113"/>
      <c r="H198" s="31">
        <f>SUM(H199:H202)</f>
        <v>0</v>
      </c>
      <c r="I198" s="32"/>
      <c r="L198" s="21"/>
    </row>
    <row r="199" spans="2:15" ht="45" customHeight="1" x14ac:dyDescent="0.25">
      <c r="B199" s="9"/>
      <c r="C199" s="1">
        <v>21.1</v>
      </c>
      <c r="D199" s="33" t="s">
        <v>138</v>
      </c>
      <c r="E199" s="76">
        <v>5</v>
      </c>
      <c r="F199" s="34" t="s">
        <v>349</v>
      </c>
      <c r="G199" s="112"/>
      <c r="H199" s="26">
        <f>+ROUND(E199*G199,2)</f>
        <v>0</v>
      </c>
      <c r="I199" s="40"/>
      <c r="L199" s="21"/>
    </row>
    <row r="200" spans="2:15" ht="42" customHeight="1" x14ac:dyDescent="0.25">
      <c r="B200" s="9"/>
      <c r="C200" s="1">
        <v>21.2</v>
      </c>
      <c r="D200" s="33" t="s">
        <v>139</v>
      </c>
      <c r="E200" s="76">
        <v>2</v>
      </c>
      <c r="F200" s="34" t="s">
        <v>349</v>
      </c>
      <c r="G200" s="112"/>
      <c r="H200" s="26">
        <f>+ROUND(E200*G200,2)</f>
        <v>0</v>
      </c>
      <c r="I200" s="40"/>
      <c r="L200" s="21"/>
    </row>
    <row r="201" spans="2:15" ht="42" customHeight="1" x14ac:dyDescent="0.25">
      <c r="B201" s="9"/>
      <c r="C201" s="1">
        <v>21.3</v>
      </c>
      <c r="D201" s="33" t="s">
        <v>278</v>
      </c>
      <c r="E201" s="76">
        <v>3</v>
      </c>
      <c r="F201" s="34" t="s">
        <v>349</v>
      </c>
      <c r="G201" s="112"/>
      <c r="H201" s="26">
        <f>+ROUND(E201*G201,2)</f>
        <v>0</v>
      </c>
      <c r="I201" s="40"/>
      <c r="L201" s="21"/>
    </row>
    <row r="202" spans="2:15" ht="41.25" customHeight="1" x14ac:dyDescent="0.25">
      <c r="B202" s="9"/>
      <c r="C202" s="1">
        <v>21.4</v>
      </c>
      <c r="D202" s="33" t="s">
        <v>140</v>
      </c>
      <c r="E202" s="76">
        <v>2</v>
      </c>
      <c r="F202" s="34" t="s">
        <v>349</v>
      </c>
      <c r="G202" s="112"/>
      <c r="H202" s="26">
        <f>+ROUND(E202*G202,2)</f>
        <v>0</v>
      </c>
      <c r="I202" s="40"/>
      <c r="L202" s="21"/>
    </row>
    <row r="203" spans="2:15" ht="15.75" customHeight="1" x14ac:dyDescent="0.25">
      <c r="B203" s="9"/>
      <c r="C203" s="28"/>
      <c r="D203" s="29" t="s">
        <v>13</v>
      </c>
      <c r="E203" s="106"/>
      <c r="F203" s="30"/>
      <c r="G203" s="113"/>
      <c r="H203" s="31"/>
      <c r="I203" s="57">
        <f>H204+H207+H218+H243</f>
        <v>0</v>
      </c>
      <c r="K203" s="51"/>
      <c r="L203" s="21"/>
      <c r="M203" s="51"/>
      <c r="N203" s="51"/>
      <c r="O203" s="58"/>
    </row>
    <row r="204" spans="2:15" ht="19.5" customHeight="1" x14ac:dyDescent="0.25">
      <c r="B204" s="9"/>
      <c r="C204" s="59">
        <v>22</v>
      </c>
      <c r="D204" s="29" t="s">
        <v>196</v>
      </c>
      <c r="E204" s="106"/>
      <c r="F204" s="30"/>
      <c r="G204" s="113"/>
      <c r="H204" s="31">
        <f>SUM(H205:H206)</f>
        <v>0</v>
      </c>
      <c r="I204" s="57"/>
      <c r="K204" s="51"/>
      <c r="L204" s="21"/>
      <c r="M204" s="51"/>
      <c r="N204" s="51"/>
      <c r="O204" s="58"/>
    </row>
    <row r="205" spans="2:15" ht="35.25" customHeight="1" x14ac:dyDescent="0.25">
      <c r="B205" s="9"/>
      <c r="C205" s="37">
        <v>22.1</v>
      </c>
      <c r="D205" s="33" t="s">
        <v>279</v>
      </c>
      <c r="E205" s="76">
        <v>1</v>
      </c>
      <c r="F205" s="60" t="s">
        <v>348</v>
      </c>
      <c r="G205" s="112"/>
      <c r="H205" s="26">
        <f>+ROUND(E205*G205,2)</f>
        <v>0</v>
      </c>
      <c r="I205" s="61"/>
      <c r="K205" s="51"/>
      <c r="L205" s="62"/>
      <c r="M205" s="51"/>
      <c r="N205" s="51"/>
      <c r="O205" s="58"/>
    </row>
    <row r="206" spans="2:15" ht="54" customHeight="1" x14ac:dyDescent="0.25">
      <c r="B206" s="9"/>
      <c r="C206" s="37">
        <v>22.2</v>
      </c>
      <c r="D206" s="33" t="s">
        <v>280</v>
      </c>
      <c r="E206" s="76">
        <v>1</v>
      </c>
      <c r="F206" s="60" t="s">
        <v>348</v>
      </c>
      <c r="G206" s="112"/>
      <c r="H206" s="26">
        <f>+ROUND(E206*G206,2)</f>
        <v>0</v>
      </c>
      <c r="I206" s="61"/>
      <c r="K206" s="51"/>
      <c r="L206" s="21"/>
      <c r="M206" s="51"/>
      <c r="N206" s="51"/>
      <c r="O206" s="58"/>
    </row>
    <row r="207" spans="2:15" ht="37.5" customHeight="1" x14ac:dyDescent="0.25">
      <c r="B207" s="9"/>
      <c r="C207" s="28">
        <v>23</v>
      </c>
      <c r="D207" s="29" t="s">
        <v>197</v>
      </c>
      <c r="E207" s="106"/>
      <c r="F207" s="30"/>
      <c r="G207" s="113"/>
      <c r="H207" s="31">
        <f>SUM(H208:H217)</f>
        <v>0</v>
      </c>
      <c r="I207" s="57"/>
      <c r="K207" s="51"/>
      <c r="L207" s="21"/>
      <c r="M207" s="51"/>
      <c r="N207" s="51"/>
      <c r="O207" s="58"/>
    </row>
    <row r="208" spans="2:15" ht="83.25" customHeight="1" x14ac:dyDescent="0.25">
      <c r="B208" s="9"/>
      <c r="C208" s="37">
        <v>23.1</v>
      </c>
      <c r="D208" s="63" t="s">
        <v>229</v>
      </c>
      <c r="E208" s="64">
        <v>1</v>
      </c>
      <c r="F208" s="60" t="s">
        <v>348</v>
      </c>
      <c r="G208" s="119"/>
      <c r="H208" s="65">
        <f t="shared" ref="H208:H217" si="10">+ROUND(E208*G208,2)</f>
        <v>0</v>
      </c>
      <c r="I208" s="61"/>
      <c r="K208" s="51"/>
      <c r="L208" s="21"/>
      <c r="M208" s="51"/>
      <c r="N208" s="51"/>
      <c r="O208" s="58"/>
    </row>
    <row r="209" spans="2:15" ht="55.5" customHeight="1" x14ac:dyDescent="0.25">
      <c r="B209" s="9"/>
      <c r="C209" s="37">
        <v>23.2</v>
      </c>
      <c r="D209" s="63" t="s">
        <v>281</v>
      </c>
      <c r="E209" s="64">
        <v>20</v>
      </c>
      <c r="F209" s="66" t="s">
        <v>352</v>
      </c>
      <c r="G209" s="119"/>
      <c r="H209" s="65">
        <f t="shared" si="10"/>
        <v>0</v>
      </c>
      <c r="I209" s="61"/>
      <c r="K209" s="51"/>
      <c r="L209" s="21"/>
      <c r="M209" s="51"/>
      <c r="N209" s="51"/>
      <c r="O209" s="58"/>
    </row>
    <row r="210" spans="2:15" ht="60" customHeight="1" x14ac:dyDescent="0.25">
      <c r="B210" s="9"/>
      <c r="C210" s="37">
        <v>23.3</v>
      </c>
      <c r="D210" s="33" t="s">
        <v>282</v>
      </c>
      <c r="E210" s="64">
        <v>1</v>
      </c>
      <c r="F210" s="66" t="s">
        <v>349</v>
      </c>
      <c r="G210" s="119"/>
      <c r="H210" s="65">
        <f t="shared" si="10"/>
        <v>0</v>
      </c>
      <c r="I210" s="61"/>
      <c r="K210" s="51"/>
      <c r="L210" s="21"/>
      <c r="M210" s="51"/>
      <c r="N210" s="51"/>
      <c r="O210" s="58"/>
    </row>
    <row r="211" spans="2:15" ht="32.25" customHeight="1" x14ac:dyDescent="0.25">
      <c r="B211" s="9"/>
      <c r="C211" s="37">
        <v>23.4</v>
      </c>
      <c r="D211" s="63" t="s">
        <v>283</v>
      </c>
      <c r="E211" s="64">
        <v>1</v>
      </c>
      <c r="F211" s="60" t="s">
        <v>348</v>
      </c>
      <c r="G211" s="119"/>
      <c r="H211" s="65">
        <f t="shared" si="10"/>
        <v>0</v>
      </c>
      <c r="I211" s="61"/>
      <c r="K211" s="51"/>
      <c r="L211" s="21"/>
      <c r="M211" s="51"/>
      <c r="N211" s="51"/>
      <c r="O211" s="58"/>
    </row>
    <row r="212" spans="2:15" ht="127.5" customHeight="1" x14ac:dyDescent="0.25">
      <c r="B212" s="9"/>
      <c r="C212" s="37">
        <v>23.5</v>
      </c>
      <c r="D212" s="63" t="s">
        <v>284</v>
      </c>
      <c r="E212" s="64">
        <v>1</v>
      </c>
      <c r="F212" s="60" t="s">
        <v>348</v>
      </c>
      <c r="G212" s="119"/>
      <c r="H212" s="65">
        <f t="shared" si="10"/>
        <v>0</v>
      </c>
      <c r="I212" s="61"/>
      <c r="K212" s="51"/>
      <c r="L212" s="21"/>
      <c r="M212" s="51"/>
      <c r="N212" s="51"/>
      <c r="O212" s="58"/>
    </row>
    <row r="213" spans="2:15" ht="51.75" customHeight="1" x14ac:dyDescent="0.25">
      <c r="B213" s="9"/>
      <c r="C213" s="37">
        <v>23.6</v>
      </c>
      <c r="D213" s="63" t="s">
        <v>285</v>
      </c>
      <c r="E213" s="64">
        <v>1</v>
      </c>
      <c r="F213" s="60" t="s">
        <v>348</v>
      </c>
      <c r="G213" s="119"/>
      <c r="H213" s="65">
        <f t="shared" si="10"/>
        <v>0</v>
      </c>
      <c r="I213" s="61"/>
      <c r="K213" s="51"/>
      <c r="L213" s="21"/>
      <c r="M213" s="51"/>
      <c r="N213" s="51"/>
      <c r="O213" s="58"/>
    </row>
    <row r="214" spans="2:15" ht="54" customHeight="1" x14ac:dyDescent="0.25">
      <c r="B214" s="9"/>
      <c r="C214" s="37">
        <v>23.7</v>
      </c>
      <c r="D214" s="63" t="s">
        <v>286</v>
      </c>
      <c r="E214" s="64">
        <v>20</v>
      </c>
      <c r="F214" s="66" t="s">
        <v>352</v>
      </c>
      <c r="G214" s="119"/>
      <c r="H214" s="65">
        <f t="shared" si="10"/>
        <v>0</v>
      </c>
      <c r="I214" s="61"/>
      <c r="K214" s="51"/>
      <c r="L214" s="21"/>
      <c r="M214" s="51"/>
      <c r="N214" s="51"/>
      <c r="O214" s="58"/>
    </row>
    <row r="215" spans="2:15" ht="45.75" customHeight="1" x14ac:dyDescent="0.25">
      <c r="B215" s="9"/>
      <c r="C215" s="37">
        <v>23.8</v>
      </c>
      <c r="D215" s="63" t="s">
        <v>287</v>
      </c>
      <c r="E215" s="64">
        <v>15</v>
      </c>
      <c r="F215" s="66" t="s">
        <v>352</v>
      </c>
      <c r="G215" s="119"/>
      <c r="H215" s="65">
        <f t="shared" si="10"/>
        <v>0</v>
      </c>
      <c r="I215" s="61"/>
      <c r="K215" s="51"/>
      <c r="L215" s="21"/>
      <c r="M215" s="51"/>
      <c r="N215" s="51"/>
      <c r="O215" s="58"/>
    </row>
    <row r="216" spans="2:15" ht="51.75" customHeight="1" x14ac:dyDescent="0.25">
      <c r="B216" s="9"/>
      <c r="C216" s="37">
        <v>23.9</v>
      </c>
      <c r="D216" s="33" t="s">
        <v>288</v>
      </c>
      <c r="E216" s="64">
        <v>1</v>
      </c>
      <c r="F216" s="66" t="s">
        <v>349</v>
      </c>
      <c r="G216" s="119"/>
      <c r="H216" s="65">
        <f t="shared" si="10"/>
        <v>0</v>
      </c>
      <c r="I216" s="61"/>
      <c r="K216" s="51"/>
      <c r="L216" s="21"/>
      <c r="M216" s="51"/>
      <c r="N216" s="51"/>
      <c r="O216" s="58"/>
    </row>
    <row r="217" spans="2:15" ht="64.5" customHeight="1" x14ac:dyDescent="0.25">
      <c r="B217" s="9"/>
      <c r="C217" s="36">
        <v>23.1</v>
      </c>
      <c r="D217" s="63" t="s">
        <v>289</v>
      </c>
      <c r="E217" s="64">
        <v>3</v>
      </c>
      <c r="F217" s="60" t="s">
        <v>348</v>
      </c>
      <c r="G217" s="119"/>
      <c r="H217" s="65">
        <f t="shared" si="10"/>
        <v>0</v>
      </c>
      <c r="I217" s="61"/>
      <c r="K217" s="51"/>
      <c r="L217" s="21"/>
      <c r="M217" s="51"/>
      <c r="N217" s="51"/>
      <c r="O217" s="58"/>
    </row>
    <row r="218" spans="2:15" ht="42.75" customHeight="1" x14ac:dyDescent="0.25">
      <c r="B218" s="9"/>
      <c r="C218" s="28">
        <v>24</v>
      </c>
      <c r="D218" s="29" t="s">
        <v>187</v>
      </c>
      <c r="E218" s="106"/>
      <c r="F218" s="30"/>
      <c r="G218" s="113"/>
      <c r="H218" s="31">
        <f>SUM(H219:H242)</f>
        <v>0</v>
      </c>
      <c r="I218" s="57"/>
      <c r="K218" s="51"/>
      <c r="L218" s="21"/>
      <c r="M218" s="51"/>
      <c r="N218" s="51"/>
      <c r="O218" s="58"/>
    </row>
    <row r="219" spans="2:15" ht="45" customHeight="1" x14ac:dyDescent="0.25">
      <c r="B219" s="9"/>
      <c r="C219" s="37">
        <v>24.1</v>
      </c>
      <c r="D219" s="63" t="s">
        <v>198</v>
      </c>
      <c r="E219" s="64">
        <v>62</v>
      </c>
      <c r="F219" s="66" t="s">
        <v>349</v>
      </c>
      <c r="G219" s="120"/>
      <c r="H219" s="67">
        <f t="shared" ref="H219:H242" si="11">+ROUND(E219*G219,2)</f>
        <v>0</v>
      </c>
      <c r="I219" s="61"/>
      <c r="K219" s="51"/>
      <c r="L219" s="21"/>
      <c r="M219" s="51"/>
      <c r="N219" s="51"/>
      <c r="O219" s="58"/>
    </row>
    <row r="220" spans="2:15" ht="66.75" customHeight="1" x14ac:dyDescent="0.25">
      <c r="B220" s="9"/>
      <c r="C220" s="37">
        <v>24.2</v>
      </c>
      <c r="D220" s="63" t="s">
        <v>290</v>
      </c>
      <c r="E220" s="64">
        <v>14</v>
      </c>
      <c r="F220" s="66" t="s">
        <v>349</v>
      </c>
      <c r="G220" s="120"/>
      <c r="H220" s="67">
        <f t="shared" si="11"/>
        <v>0</v>
      </c>
      <c r="I220" s="61"/>
      <c r="K220" s="51"/>
      <c r="L220" s="21"/>
      <c r="M220" s="51"/>
      <c r="N220" s="51"/>
      <c r="O220" s="58"/>
    </row>
    <row r="221" spans="2:15" ht="44.25" customHeight="1" x14ac:dyDescent="0.25">
      <c r="B221" s="9"/>
      <c r="C221" s="37">
        <v>24.3</v>
      </c>
      <c r="D221" s="63" t="s">
        <v>199</v>
      </c>
      <c r="E221" s="64">
        <v>5</v>
      </c>
      <c r="F221" s="66" t="s">
        <v>349</v>
      </c>
      <c r="G221" s="120"/>
      <c r="H221" s="67">
        <f t="shared" si="11"/>
        <v>0</v>
      </c>
      <c r="I221" s="61"/>
      <c r="K221" s="51"/>
      <c r="L221" s="21"/>
      <c r="M221" s="51"/>
      <c r="N221" s="51"/>
      <c r="O221" s="58"/>
    </row>
    <row r="222" spans="2:15" ht="42" customHeight="1" x14ac:dyDescent="0.25">
      <c r="B222" s="9"/>
      <c r="C222" s="37">
        <v>24.4</v>
      </c>
      <c r="D222" s="63" t="s">
        <v>200</v>
      </c>
      <c r="E222" s="64">
        <v>8</v>
      </c>
      <c r="F222" s="66" t="s">
        <v>349</v>
      </c>
      <c r="G222" s="120"/>
      <c r="H222" s="67">
        <f t="shared" si="11"/>
        <v>0</v>
      </c>
      <c r="I222" s="61"/>
      <c r="K222" s="51"/>
      <c r="L222" s="21"/>
      <c r="M222" s="51"/>
      <c r="N222" s="51"/>
      <c r="O222" s="58"/>
    </row>
    <row r="223" spans="2:15" ht="45.75" customHeight="1" x14ac:dyDescent="0.25">
      <c r="B223" s="9"/>
      <c r="C223" s="37">
        <v>24.5</v>
      </c>
      <c r="D223" s="63" t="s">
        <v>201</v>
      </c>
      <c r="E223" s="64">
        <v>4</v>
      </c>
      <c r="F223" s="66" t="s">
        <v>349</v>
      </c>
      <c r="G223" s="120"/>
      <c r="H223" s="67">
        <f t="shared" si="11"/>
        <v>0</v>
      </c>
      <c r="I223" s="61"/>
      <c r="K223" s="51"/>
      <c r="L223" s="21"/>
      <c r="M223" s="51"/>
      <c r="N223" s="51"/>
      <c r="O223" s="58"/>
    </row>
    <row r="224" spans="2:15" ht="48.75" customHeight="1" x14ac:dyDescent="0.25">
      <c r="B224" s="9"/>
      <c r="C224" s="37">
        <v>24.6</v>
      </c>
      <c r="D224" s="63" t="s">
        <v>202</v>
      </c>
      <c r="E224" s="64">
        <v>4</v>
      </c>
      <c r="F224" s="66" t="s">
        <v>349</v>
      </c>
      <c r="G224" s="120"/>
      <c r="H224" s="67">
        <f t="shared" si="11"/>
        <v>0</v>
      </c>
      <c r="I224" s="61"/>
      <c r="K224" s="51"/>
      <c r="L224" s="21"/>
      <c r="M224" s="51"/>
      <c r="N224" s="51"/>
      <c r="O224" s="58"/>
    </row>
    <row r="225" spans="2:15" ht="64.5" customHeight="1" x14ac:dyDescent="0.25">
      <c r="B225" s="9"/>
      <c r="C225" s="37">
        <v>24.7</v>
      </c>
      <c r="D225" s="63" t="s">
        <v>291</v>
      </c>
      <c r="E225" s="64">
        <v>22</v>
      </c>
      <c r="F225" s="66" t="s">
        <v>349</v>
      </c>
      <c r="G225" s="120"/>
      <c r="H225" s="67">
        <f t="shared" si="11"/>
        <v>0</v>
      </c>
      <c r="I225" s="61"/>
      <c r="K225" s="51"/>
      <c r="L225" s="21"/>
      <c r="M225" s="51"/>
      <c r="N225" s="51"/>
      <c r="O225" s="58"/>
    </row>
    <row r="226" spans="2:15" ht="37.5" customHeight="1" x14ac:dyDescent="0.25">
      <c r="B226" s="9"/>
      <c r="C226" s="37">
        <v>24.8</v>
      </c>
      <c r="D226" s="63" t="s">
        <v>292</v>
      </c>
      <c r="E226" s="64">
        <v>10</v>
      </c>
      <c r="F226" s="66" t="s">
        <v>349</v>
      </c>
      <c r="G226" s="120"/>
      <c r="H226" s="67">
        <f t="shared" si="11"/>
        <v>0</v>
      </c>
      <c r="I226" s="61"/>
      <c r="K226" s="51"/>
      <c r="L226" s="21"/>
      <c r="M226" s="51"/>
      <c r="N226" s="51"/>
      <c r="O226" s="58"/>
    </row>
    <row r="227" spans="2:15" ht="64.5" customHeight="1" x14ac:dyDescent="0.25">
      <c r="B227" s="9"/>
      <c r="C227" s="37">
        <v>24.9</v>
      </c>
      <c r="D227" s="63" t="s">
        <v>293</v>
      </c>
      <c r="E227" s="64">
        <v>2</v>
      </c>
      <c r="F227" s="66" t="s">
        <v>349</v>
      </c>
      <c r="G227" s="120"/>
      <c r="H227" s="67">
        <f t="shared" si="11"/>
        <v>0</v>
      </c>
      <c r="I227" s="61"/>
      <c r="K227" s="51"/>
      <c r="L227" s="21"/>
      <c r="M227" s="51"/>
      <c r="N227" s="51"/>
      <c r="O227" s="58"/>
    </row>
    <row r="228" spans="2:15" ht="57.75" customHeight="1" x14ac:dyDescent="0.25">
      <c r="B228" s="9"/>
      <c r="C228" s="36">
        <v>24.1</v>
      </c>
      <c r="D228" s="63" t="s">
        <v>294</v>
      </c>
      <c r="E228" s="64">
        <v>1</v>
      </c>
      <c r="F228" s="66" t="s">
        <v>349</v>
      </c>
      <c r="G228" s="120"/>
      <c r="H228" s="67">
        <f t="shared" si="11"/>
        <v>0</v>
      </c>
      <c r="I228" s="61"/>
      <c r="K228" s="51"/>
      <c r="L228" s="21"/>
      <c r="M228" s="51"/>
      <c r="N228" s="51"/>
      <c r="O228" s="58"/>
    </row>
    <row r="229" spans="2:15" ht="92.25" customHeight="1" x14ac:dyDescent="0.25">
      <c r="B229" s="9"/>
      <c r="C229" s="37">
        <v>24.11</v>
      </c>
      <c r="D229" s="63" t="s">
        <v>295</v>
      </c>
      <c r="E229" s="64">
        <v>62</v>
      </c>
      <c r="F229" s="66" t="s">
        <v>349</v>
      </c>
      <c r="G229" s="120"/>
      <c r="H229" s="67">
        <f t="shared" si="11"/>
        <v>0</v>
      </c>
      <c r="I229" s="61"/>
      <c r="K229" s="51"/>
      <c r="L229" s="21"/>
      <c r="M229" s="51"/>
      <c r="N229" s="51"/>
      <c r="O229" s="58"/>
    </row>
    <row r="230" spans="2:15" ht="52.5" customHeight="1" x14ac:dyDescent="0.25">
      <c r="B230" s="9"/>
      <c r="C230" s="36">
        <v>24.12</v>
      </c>
      <c r="D230" s="63" t="s">
        <v>203</v>
      </c>
      <c r="E230" s="64">
        <v>24</v>
      </c>
      <c r="F230" s="66" t="s">
        <v>349</v>
      </c>
      <c r="G230" s="120"/>
      <c r="H230" s="67">
        <f t="shared" si="11"/>
        <v>0</v>
      </c>
      <c r="I230" s="61"/>
      <c r="K230" s="51"/>
      <c r="L230" s="21"/>
      <c r="M230" s="51"/>
      <c r="N230" s="51"/>
      <c r="O230" s="58"/>
    </row>
    <row r="231" spans="2:15" ht="52.5" customHeight="1" x14ac:dyDescent="0.25">
      <c r="B231" s="9"/>
      <c r="C231" s="37">
        <v>24.13</v>
      </c>
      <c r="D231" s="63" t="s">
        <v>204</v>
      </c>
      <c r="E231" s="64">
        <v>7</v>
      </c>
      <c r="F231" s="66" t="s">
        <v>349</v>
      </c>
      <c r="G231" s="119"/>
      <c r="H231" s="67">
        <f t="shared" si="11"/>
        <v>0</v>
      </c>
      <c r="I231" s="61"/>
      <c r="K231" s="51"/>
      <c r="L231" s="21"/>
      <c r="M231" s="51"/>
      <c r="N231" s="51"/>
      <c r="O231" s="58"/>
    </row>
    <row r="232" spans="2:15" ht="57.75" customHeight="1" x14ac:dyDescent="0.25">
      <c r="B232" s="9"/>
      <c r="C232" s="36">
        <v>24.14</v>
      </c>
      <c r="D232" s="63" t="s">
        <v>296</v>
      </c>
      <c r="E232" s="64">
        <v>7</v>
      </c>
      <c r="F232" s="66" t="s">
        <v>349</v>
      </c>
      <c r="G232" s="119"/>
      <c r="H232" s="67">
        <f t="shared" si="11"/>
        <v>0</v>
      </c>
      <c r="I232" s="61"/>
      <c r="K232" s="51"/>
      <c r="L232" s="21"/>
      <c r="M232" s="51"/>
      <c r="N232" s="51"/>
      <c r="O232" s="58"/>
    </row>
    <row r="233" spans="2:15" ht="54" customHeight="1" x14ac:dyDescent="0.25">
      <c r="B233" s="9"/>
      <c r="C233" s="36">
        <v>24.15</v>
      </c>
      <c r="D233" s="63" t="s">
        <v>205</v>
      </c>
      <c r="E233" s="64">
        <v>1</v>
      </c>
      <c r="F233" s="66" t="s">
        <v>349</v>
      </c>
      <c r="G233" s="119"/>
      <c r="H233" s="67">
        <f t="shared" si="11"/>
        <v>0</v>
      </c>
      <c r="I233" s="61"/>
      <c r="K233" s="51"/>
      <c r="L233" s="21"/>
      <c r="M233" s="51"/>
      <c r="N233" s="51"/>
      <c r="O233" s="58"/>
    </row>
    <row r="234" spans="2:15" ht="86.25" customHeight="1" x14ac:dyDescent="0.25">
      <c r="B234" s="9"/>
      <c r="C234" s="37">
        <v>24.16</v>
      </c>
      <c r="D234" s="63" t="s">
        <v>297</v>
      </c>
      <c r="E234" s="64">
        <v>5</v>
      </c>
      <c r="F234" s="66" t="s">
        <v>349</v>
      </c>
      <c r="G234" s="120"/>
      <c r="H234" s="67">
        <f t="shared" si="11"/>
        <v>0</v>
      </c>
      <c r="I234" s="61"/>
      <c r="K234" s="51"/>
      <c r="L234" s="21"/>
      <c r="M234" s="51"/>
      <c r="N234" s="51"/>
      <c r="O234" s="58"/>
    </row>
    <row r="235" spans="2:15" ht="54.75" customHeight="1" x14ac:dyDescent="0.25">
      <c r="B235" s="9"/>
      <c r="C235" s="36">
        <v>24.17</v>
      </c>
      <c r="D235" s="63" t="s">
        <v>298</v>
      </c>
      <c r="E235" s="64">
        <v>4</v>
      </c>
      <c r="F235" s="66" t="s">
        <v>349</v>
      </c>
      <c r="G235" s="120"/>
      <c r="H235" s="67">
        <f t="shared" si="11"/>
        <v>0</v>
      </c>
      <c r="I235" s="61"/>
      <c r="K235" s="51"/>
      <c r="L235" s="21"/>
      <c r="M235" s="51"/>
      <c r="N235" s="51"/>
      <c r="O235" s="58"/>
    </row>
    <row r="236" spans="2:15" ht="57.75" customHeight="1" x14ac:dyDescent="0.25">
      <c r="B236" s="9"/>
      <c r="C236" s="36">
        <v>24.18</v>
      </c>
      <c r="D236" s="63" t="s">
        <v>299</v>
      </c>
      <c r="E236" s="64">
        <v>1</v>
      </c>
      <c r="F236" s="66" t="s">
        <v>349</v>
      </c>
      <c r="G236" s="120"/>
      <c r="H236" s="67">
        <f t="shared" si="11"/>
        <v>0</v>
      </c>
      <c r="I236" s="61"/>
      <c r="K236" s="51"/>
      <c r="L236" s="21"/>
      <c r="M236" s="51"/>
      <c r="N236" s="51"/>
      <c r="O236" s="58"/>
    </row>
    <row r="237" spans="2:15" ht="64.5" customHeight="1" x14ac:dyDescent="0.25">
      <c r="B237" s="9"/>
      <c r="C237" s="37">
        <v>24.19</v>
      </c>
      <c r="D237" s="63" t="s">
        <v>206</v>
      </c>
      <c r="E237" s="64">
        <v>1</v>
      </c>
      <c r="F237" s="66" t="s">
        <v>349</v>
      </c>
      <c r="G237" s="120"/>
      <c r="H237" s="67">
        <f t="shared" si="11"/>
        <v>0</v>
      </c>
      <c r="I237" s="61"/>
      <c r="K237" s="51"/>
      <c r="L237" s="21"/>
      <c r="M237" s="51"/>
      <c r="N237" s="51"/>
      <c r="O237" s="58"/>
    </row>
    <row r="238" spans="2:15" ht="51.75" customHeight="1" x14ac:dyDescent="0.25">
      <c r="B238" s="9"/>
      <c r="C238" s="36">
        <v>24.2</v>
      </c>
      <c r="D238" s="63" t="s">
        <v>300</v>
      </c>
      <c r="E238" s="64">
        <v>12</v>
      </c>
      <c r="F238" s="66" t="s">
        <v>352</v>
      </c>
      <c r="G238" s="120"/>
      <c r="H238" s="67">
        <f t="shared" si="11"/>
        <v>0</v>
      </c>
      <c r="I238" s="61"/>
      <c r="K238" s="51"/>
      <c r="L238" s="21"/>
      <c r="M238" s="51"/>
      <c r="N238" s="51"/>
      <c r="O238" s="58"/>
    </row>
    <row r="239" spans="2:15" ht="66.75" customHeight="1" x14ac:dyDescent="0.25">
      <c r="B239" s="9"/>
      <c r="C239" s="37">
        <v>24.21</v>
      </c>
      <c r="D239" s="63" t="s">
        <v>207</v>
      </c>
      <c r="E239" s="64">
        <v>1</v>
      </c>
      <c r="F239" s="66" t="s">
        <v>349</v>
      </c>
      <c r="G239" s="120"/>
      <c r="H239" s="67">
        <f t="shared" si="11"/>
        <v>0</v>
      </c>
      <c r="I239" s="61"/>
      <c r="K239" s="51"/>
      <c r="L239" s="21"/>
      <c r="M239" s="51"/>
      <c r="N239" s="51"/>
      <c r="O239" s="58"/>
    </row>
    <row r="240" spans="2:15" ht="55.5" customHeight="1" x14ac:dyDescent="0.25">
      <c r="B240" s="9"/>
      <c r="C240" s="36">
        <v>24.22</v>
      </c>
      <c r="D240" s="63" t="s">
        <v>301</v>
      </c>
      <c r="E240" s="64">
        <v>25</v>
      </c>
      <c r="F240" s="66" t="s">
        <v>352</v>
      </c>
      <c r="G240" s="120"/>
      <c r="H240" s="67">
        <f t="shared" si="11"/>
        <v>0</v>
      </c>
      <c r="I240" s="61"/>
      <c r="K240" s="51"/>
      <c r="L240" s="21"/>
      <c r="M240" s="51"/>
      <c r="N240" s="51"/>
      <c r="O240" s="58"/>
    </row>
    <row r="241" spans="2:15" ht="58.5" customHeight="1" x14ac:dyDescent="0.25">
      <c r="B241" s="9"/>
      <c r="C241" s="37">
        <v>24.23</v>
      </c>
      <c r="D241" s="63" t="s">
        <v>302</v>
      </c>
      <c r="E241" s="64">
        <v>25</v>
      </c>
      <c r="F241" s="66" t="s">
        <v>352</v>
      </c>
      <c r="G241" s="120"/>
      <c r="H241" s="67">
        <f t="shared" si="11"/>
        <v>0</v>
      </c>
      <c r="I241" s="61"/>
      <c r="K241" s="51"/>
      <c r="L241" s="21"/>
      <c r="M241" s="51"/>
      <c r="N241" s="51"/>
      <c r="O241" s="58"/>
    </row>
    <row r="242" spans="2:15" ht="48" customHeight="1" x14ac:dyDescent="0.25">
      <c r="B242" s="9"/>
      <c r="C242" s="36">
        <v>24.24</v>
      </c>
      <c r="D242" s="63" t="s">
        <v>303</v>
      </c>
      <c r="E242" s="64">
        <v>25</v>
      </c>
      <c r="F242" s="66" t="s">
        <v>349</v>
      </c>
      <c r="G242" s="120"/>
      <c r="H242" s="67">
        <f t="shared" si="11"/>
        <v>0</v>
      </c>
      <c r="I242" s="61"/>
      <c r="K242" s="51"/>
      <c r="L242" s="21"/>
      <c r="M242" s="51"/>
      <c r="N242" s="51"/>
      <c r="O242" s="58"/>
    </row>
    <row r="243" spans="2:15" ht="48" customHeight="1" x14ac:dyDescent="0.25">
      <c r="B243" s="9"/>
      <c r="C243" s="28">
        <v>25</v>
      </c>
      <c r="D243" s="29" t="s">
        <v>208</v>
      </c>
      <c r="E243" s="106"/>
      <c r="F243" s="30"/>
      <c r="G243" s="113"/>
      <c r="H243" s="31">
        <f>SUM(H244:H264)</f>
        <v>0</v>
      </c>
      <c r="I243" s="57"/>
      <c r="K243" s="51"/>
      <c r="L243" s="21"/>
      <c r="M243" s="51"/>
      <c r="N243" s="51"/>
      <c r="O243" s="58"/>
    </row>
    <row r="244" spans="2:15" ht="48" customHeight="1" x14ac:dyDescent="0.25">
      <c r="B244" s="9"/>
      <c r="C244" s="1">
        <v>25.1</v>
      </c>
      <c r="D244" s="33" t="s">
        <v>304</v>
      </c>
      <c r="E244" s="64">
        <v>1</v>
      </c>
      <c r="F244" s="60" t="s">
        <v>348</v>
      </c>
      <c r="G244" s="120"/>
      <c r="H244" s="67">
        <f t="shared" ref="H244:H264" si="12">+ROUND(E244*G244,2)</f>
        <v>0</v>
      </c>
      <c r="I244" s="61"/>
      <c r="K244" s="51"/>
      <c r="L244" s="21"/>
      <c r="M244" s="51"/>
      <c r="N244" s="51"/>
      <c r="O244" s="58"/>
    </row>
    <row r="245" spans="2:15" ht="48" customHeight="1" x14ac:dyDescent="0.25">
      <c r="B245" s="9"/>
      <c r="C245" s="1">
        <v>25.2</v>
      </c>
      <c r="D245" s="63" t="s">
        <v>209</v>
      </c>
      <c r="E245" s="64">
        <v>20</v>
      </c>
      <c r="F245" s="66" t="s">
        <v>352</v>
      </c>
      <c r="G245" s="120"/>
      <c r="H245" s="67">
        <f t="shared" si="12"/>
        <v>0</v>
      </c>
      <c r="I245" s="61"/>
      <c r="K245" s="51"/>
      <c r="L245" s="21"/>
      <c r="M245" s="51"/>
      <c r="N245" s="51"/>
      <c r="O245" s="58"/>
    </row>
    <row r="246" spans="2:15" ht="48" customHeight="1" x14ac:dyDescent="0.25">
      <c r="B246" s="9"/>
      <c r="C246" s="1">
        <v>25.3</v>
      </c>
      <c r="D246" s="63" t="s">
        <v>210</v>
      </c>
      <c r="E246" s="64">
        <v>1</v>
      </c>
      <c r="F246" s="66" t="s">
        <v>349</v>
      </c>
      <c r="G246" s="120"/>
      <c r="H246" s="67">
        <f t="shared" si="12"/>
        <v>0</v>
      </c>
      <c r="I246" s="61"/>
      <c r="K246" s="51"/>
      <c r="L246" s="21"/>
      <c r="M246" s="51"/>
      <c r="N246" s="51"/>
      <c r="O246" s="58"/>
    </row>
    <row r="247" spans="2:15" ht="48" customHeight="1" x14ac:dyDescent="0.25">
      <c r="B247" s="9"/>
      <c r="C247" s="1">
        <v>25.4</v>
      </c>
      <c r="D247" s="63" t="s">
        <v>211</v>
      </c>
      <c r="E247" s="64">
        <v>14</v>
      </c>
      <c r="F247" s="66" t="s">
        <v>352</v>
      </c>
      <c r="G247" s="120"/>
      <c r="H247" s="67">
        <f t="shared" si="12"/>
        <v>0</v>
      </c>
      <c r="I247" s="61"/>
      <c r="K247" s="51"/>
      <c r="L247" s="21"/>
      <c r="M247" s="51"/>
      <c r="N247" s="51"/>
      <c r="O247" s="58"/>
    </row>
    <row r="248" spans="2:15" ht="60.75" customHeight="1" x14ac:dyDescent="0.25">
      <c r="B248" s="9"/>
      <c r="C248" s="1">
        <v>25.5</v>
      </c>
      <c r="D248" s="63" t="s">
        <v>305</v>
      </c>
      <c r="E248" s="64">
        <v>2</v>
      </c>
      <c r="F248" s="66" t="s">
        <v>349</v>
      </c>
      <c r="G248" s="120"/>
      <c r="H248" s="67">
        <f t="shared" si="12"/>
        <v>0</v>
      </c>
      <c r="I248" s="61"/>
      <c r="K248" s="51"/>
      <c r="L248" s="21"/>
      <c r="M248" s="51"/>
      <c r="N248" s="51"/>
      <c r="O248" s="58"/>
    </row>
    <row r="249" spans="2:15" ht="63" customHeight="1" x14ac:dyDescent="0.25">
      <c r="B249" s="9"/>
      <c r="C249" s="1">
        <v>25.6</v>
      </c>
      <c r="D249" s="63" t="s">
        <v>306</v>
      </c>
      <c r="E249" s="64">
        <v>1</v>
      </c>
      <c r="F249" s="66" t="s">
        <v>349</v>
      </c>
      <c r="G249" s="120"/>
      <c r="H249" s="67">
        <f t="shared" si="12"/>
        <v>0</v>
      </c>
      <c r="I249" s="61"/>
      <c r="K249" s="51"/>
      <c r="L249" s="21"/>
      <c r="M249" s="51"/>
      <c r="N249" s="51"/>
      <c r="O249" s="58"/>
    </row>
    <row r="250" spans="2:15" ht="60.75" customHeight="1" x14ac:dyDescent="0.25">
      <c r="B250" s="9"/>
      <c r="C250" s="1">
        <v>25.7</v>
      </c>
      <c r="D250" s="63" t="s">
        <v>307</v>
      </c>
      <c r="E250" s="64">
        <v>1</v>
      </c>
      <c r="F250" s="66" t="s">
        <v>349</v>
      </c>
      <c r="G250" s="120"/>
      <c r="H250" s="67">
        <f t="shared" si="12"/>
        <v>0</v>
      </c>
      <c r="I250" s="61"/>
      <c r="K250" s="51"/>
      <c r="L250" s="21"/>
      <c r="M250" s="51"/>
      <c r="N250" s="51"/>
      <c r="O250" s="58"/>
    </row>
    <row r="251" spans="2:15" ht="60.75" customHeight="1" x14ac:dyDescent="0.25">
      <c r="B251" s="9"/>
      <c r="C251" s="1">
        <v>25.8</v>
      </c>
      <c r="D251" s="63" t="s">
        <v>308</v>
      </c>
      <c r="E251" s="64">
        <v>5</v>
      </c>
      <c r="F251" s="66" t="s">
        <v>349</v>
      </c>
      <c r="G251" s="120"/>
      <c r="H251" s="67">
        <f t="shared" si="12"/>
        <v>0</v>
      </c>
      <c r="I251" s="61"/>
      <c r="K251" s="51"/>
      <c r="L251" s="21"/>
      <c r="M251" s="51"/>
      <c r="N251" s="51"/>
      <c r="O251" s="58"/>
    </row>
    <row r="252" spans="2:15" ht="70.5" customHeight="1" x14ac:dyDescent="0.25">
      <c r="B252" s="9"/>
      <c r="C252" s="1">
        <v>25.9</v>
      </c>
      <c r="D252" s="63" t="s">
        <v>309</v>
      </c>
      <c r="E252" s="64">
        <v>3</v>
      </c>
      <c r="F252" s="66" t="s">
        <v>349</v>
      </c>
      <c r="G252" s="120"/>
      <c r="H252" s="67">
        <f t="shared" si="12"/>
        <v>0</v>
      </c>
      <c r="I252" s="61"/>
      <c r="K252" s="51"/>
      <c r="L252" s="21"/>
      <c r="M252" s="51"/>
      <c r="N252" s="51"/>
      <c r="O252" s="58"/>
    </row>
    <row r="253" spans="2:15" ht="48" customHeight="1" x14ac:dyDescent="0.25">
      <c r="B253" s="9"/>
      <c r="C253" s="2">
        <v>25.1</v>
      </c>
      <c r="D253" s="63" t="s">
        <v>310</v>
      </c>
      <c r="E253" s="64">
        <v>3</v>
      </c>
      <c r="F253" s="66" t="s">
        <v>349</v>
      </c>
      <c r="G253" s="120"/>
      <c r="H253" s="67">
        <f t="shared" si="12"/>
        <v>0</v>
      </c>
      <c r="I253" s="61"/>
      <c r="K253" s="51"/>
      <c r="L253" s="21"/>
      <c r="M253" s="51"/>
      <c r="N253" s="51"/>
      <c r="O253" s="58"/>
    </row>
    <row r="254" spans="2:15" ht="48" customHeight="1" x14ac:dyDescent="0.25">
      <c r="B254" s="9"/>
      <c r="C254" s="2">
        <v>25.11</v>
      </c>
      <c r="D254" s="63" t="s">
        <v>311</v>
      </c>
      <c r="E254" s="64">
        <v>3</v>
      </c>
      <c r="F254" s="66" t="s">
        <v>349</v>
      </c>
      <c r="G254" s="120"/>
      <c r="H254" s="67">
        <f t="shared" si="12"/>
        <v>0</v>
      </c>
      <c r="I254" s="61"/>
      <c r="K254" s="51"/>
      <c r="L254" s="21"/>
      <c r="M254" s="51"/>
      <c r="N254" s="51"/>
      <c r="O254" s="58"/>
    </row>
    <row r="255" spans="2:15" ht="30" customHeight="1" x14ac:dyDescent="0.25">
      <c r="B255" s="9"/>
      <c r="C255" s="2">
        <v>25.12</v>
      </c>
      <c r="D255" s="33" t="s">
        <v>212</v>
      </c>
      <c r="E255" s="64">
        <v>1</v>
      </c>
      <c r="F255" s="66" t="s">
        <v>349</v>
      </c>
      <c r="G255" s="120"/>
      <c r="H255" s="67">
        <f t="shared" si="12"/>
        <v>0</v>
      </c>
      <c r="I255" s="61"/>
      <c r="K255" s="51"/>
      <c r="L255" s="21"/>
      <c r="M255" s="51"/>
      <c r="N255" s="51"/>
      <c r="O255" s="58"/>
    </row>
    <row r="256" spans="2:15" ht="27.75" customHeight="1" x14ac:dyDescent="0.25">
      <c r="B256" s="9"/>
      <c r="C256" s="2">
        <v>25.13</v>
      </c>
      <c r="D256" s="33" t="s">
        <v>213</v>
      </c>
      <c r="E256" s="64">
        <v>1</v>
      </c>
      <c r="F256" s="66" t="s">
        <v>349</v>
      </c>
      <c r="G256" s="120"/>
      <c r="H256" s="67">
        <f t="shared" si="12"/>
        <v>0</v>
      </c>
      <c r="I256" s="61"/>
      <c r="K256" s="51"/>
      <c r="L256" s="21"/>
      <c r="M256" s="51"/>
      <c r="N256" s="51"/>
      <c r="O256" s="58"/>
    </row>
    <row r="257" spans="2:15" ht="30" customHeight="1" x14ac:dyDescent="0.25">
      <c r="B257" s="9"/>
      <c r="C257" s="2">
        <v>25.14</v>
      </c>
      <c r="D257" s="33" t="s">
        <v>312</v>
      </c>
      <c r="E257" s="64">
        <v>5</v>
      </c>
      <c r="F257" s="66" t="s">
        <v>349</v>
      </c>
      <c r="G257" s="120"/>
      <c r="H257" s="67">
        <f t="shared" si="12"/>
        <v>0</v>
      </c>
      <c r="I257" s="61"/>
      <c r="K257" s="51"/>
      <c r="L257" s="21"/>
      <c r="M257" s="51"/>
      <c r="N257" s="51"/>
      <c r="O257" s="58"/>
    </row>
    <row r="258" spans="2:15" ht="30.75" customHeight="1" x14ac:dyDescent="0.25">
      <c r="B258" s="9"/>
      <c r="C258" s="2">
        <v>25.15</v>
      </c>
      <c r="D258" s="33" t="s">
        <v>214</v>
      </c>
      <c r="E258" s="64">
        <v>5</v>
      </c>
      <c r="F258" s="66" t="s">
        <v>349</v>
      </c>
      <c r="G258" s="120"/>
      <c r="H258" s="67">
        <f t="shared" si="12"/>
        <v>0</v>
      </c>
      <c r="I258" s="61"/>
      <c r="K258" s="51"/>
      <c r="L258" s="21"/>
      <c r="M258" s="51"/>
      <c r="N258" s="51"/>
      <c r="O258" s="58"/>
    </row>
    <row r="259" spans="2:15" ht="27.75" customHeight="1" x14ac:dyDescent="0.25">
      <c r="B259" s="9"/>
      <c r="C259" s="2">
        <v>25.16</v>
      </c>
      <c r="D259" s="33" t="s">
        <v>215</v>
      </c>
      <c r="E259" s="64">
        <v>1</v>
      </c>
      <c r="F259" s="66" t="s">
        <v>349</v>
      </c>
      <c r="G259" s="120"/>
      <c r="H259" s="67">
        <f t="shared" si="12"/>
        <v>0</v>
      </c>
      <c r="I259" s="61"/>
      <c r="K259" s="51"/>
      <c r="L259" s="21"/>
      <c r="M259" s="51"/>
      <c r="N259" s="51"/>
      <c r="O259" s="58"/>
    </row>
    <row r="260" spans="2:15" ht="30" customHeight="1" x14ac:dyDescent="0.25">
      <c r="B260" s="9"/>
      <c r="C260" s="2">
        <v>25.17</v>
      </c>
      <c r="D260" s="33" t="s">
        <v>313</v>
      </c>
      <c r="E260" s="64">
        <v>3</v>
      </c>
      <c r="F260" s="66" t="s">
        <v>349</v>
      </c>
      <c r="G260" s="120"/>
      <c r="H260" s="67">
        <f t="shared" si="12"/>
        <v>0</v>
      </c>
      <c r="I260" s="61"/>
      <c r="K260" s="51"/>
      <c r="L260" s="21"/>
      <c r="M260" s="51"/>
      <c r="N260" s="51"/>
      <c r="O260" s="58"/>
    </row>
    <row r="261" spans="2:15" ht="27.75" customHeight="1" x14ac:dyDescent="0.25">
      <c r="B261" s="9"/>
      <c r="C261" s="2">
        <v>25.18</v>
      </c>
      <c r="D261" s="33" t="s">
        <v>314</v>
      </c>
      <c r="E261" s="64">
        <v>3</v>
      </c>
      <c r="F261" s="66" t="s">
        <v>349</v>
      </c>
      <c r="G261" s="120"/>
      <c r="H261" s="67">
        <f t="shared" si="12"/>
        <v>0</v>
      </c>
      <c r="I261" s="61"/>
      <c r="K261" s="51"/>
      <c r="L261" s="21"/>
      <c r="M261" s="51"/>
      <c r="N261" s="51"/>
      <c r="O261" s="58"/>
    </row>
    <row r="262" spans="2:15" ht="35.25" customHeight="1" x14ac:dyDescent="0.25">
      <c r="B262" s="9"/>
      <c r="C262" s="2">
        <v>25.19</v>
      </c>
      <c r="D262" s="33" t="s">
        <v>315</v>
      </c>
      <c r="E262" s="64">
        <v>1</v>
      </c>
      <c r="F262" s="66" t="s">
        <v>349</v>
      </c>
      <c r="G262" s="120"/>
      <c r="H262" s="67">
        <f t="shared" si="12"/>
        <v>0</v>
      </c>
      <c r="I262" s="61"/>
      <c r="K262" s="51"/>
      <c r="L262" s="21"/>
      <c r="M262" s="51"/>
      <c r="N262" s="51"/>
      <c r="O262" s="58"/>
    </row>
    <row r="263" spans="2:15" ht="25.5" customHeight="1" x14ac:dyDescent="0.25">
      <c r="B263" s="9"/>
      <c r="C263" s="2">
        <v>25.2</v>
      </c>
      <c r="D263" s="33" t="s">
        <v>216</v>
      </c>
      <c r="E263" s="64">
        <v>1</v>
      </c>
      <c r="F263" s="66" t="s">
        <v>349</v>
      </c>
      <c r="G263" s="120"/>
      <c r="H263" s="67">
        <f t="shared" si="12"/>
        <v>0</v>
      </c>
      <c r="I263" s="61"/>
      <c r="K263" s="51"/>
      <c r="L263" s="21"/>
      <c r="M263" s="51"/>
      <c r="N263" s="51"/>
      <c r="O263" s="58"/>
    </row>
    <row r="264" spans="2:15" ht="29.25" customHeight="1" x14ac:dyDescent="0.25">
      <c r="B264" s="9"/>
      <c r="C264" s="2">
        <v>25.21</v>
      </c>
      <c r="D264" s="33" t="s">
        <v>217</v>
      </c>
      <c r="E264" s="64">
        <v>1</v>
      </c>
      <c r="F264" s="60" t="s">
        <v>348</v>
      </c>
      <c r="G264" s="120"/>
      <c r="H264" s="67">
        <f t="shared" si="12"/>
        <v>0</v>
      </c>
      <c r="I264" s="61"/>
      <c r="K264" s="51"/>
      <c r="L264" s="21"/>
      <c r="M264" s="51"/>
      <c r="N264" s="51"/>
      <c r="O264" s="58"/>
    </row>
    <row r="265" spans="2:15" ht="32.25" customHeight="1" x14ac:dyDescent="0.25">
      <c r="B265" s="9"/>
      <c r="C265" s="59">
        <v>26</v>
      </c>
      <c r="D265" s="29" t="s">
        <v>32</v>
      </c>
      <c r="E265" s="106"/>
      <c r="F265" s="30"/>
      <c r="G265" s="113"/>
      <c r="H265" s="68"/>
      <c r="I265" s="57">
        <f>SUM(H266:H282)</f>
        <v>0</v>
      </c>
      <c r="K265" s="69"/>
      <c r="L265" s="21"/>
      <c r="M265" s="51"/>
      <c r="N265" s="51"/>
      <c r="O265" s="58"/>
    </row>
    <row r="266" spans="2:15" ht="35.450000000000003" customHeight="1" x14ac:dyDescent="0.25">
      <c r="B266" s="9"/>
      <c r="C266" s="37">
        <v>26.1</v>
      </c>
      <c r="D266" s="44" t="s">
        <v>237</v>
      </c>
      <c r="E266" s="24">
        <v>1500</v>
      </c>
      <c r="F266" s="46" t="s">
        <v>352</v>
      </c>
      <c r="G266" s="112"/>
      <c r="H266" s="67">
        <f t="shared" ref="H266:H282" si="13">+ROUND(E266*G266,2)</f>
        <v>0</v>
      </c>
      <c r="I266" s="61"/>
      <c r="K266" s="51"/>
      <c r="L266" s="21"/>
      <c r="M266" s="51"/>
      <c r="N266" s="51"/>
      <c r="O266" s="58"/>
    </row>
    <row r="267" spans="2:15" ht="40.5" customHeight="1" x14ac:dyDescent="0.25">
      <c r="B267" s="9"/>
      <c r="C267" s="37">
        <v>26.2</v>
      </c>
      <c r="D267" s="44" t="s">
        <v>238</v>
      </c>
      <c r="E267" s="24">
        <v>100</v>
      </c>
      <c r="F267" s="46" t="s">
        <v>352</v>
      </c>
      <c r="G267" s="112"/>
      <c r="H267" s="67">
        <f t="shared" si="13"/>
        <v>0</v>
      </c>
      <c r="I267" s="61"/>
      <c r="K267" s="51"/>
      <c r="L267" s="21"/>
      <c r="M267" s="51"/>
      <c r="N267" s="51"/>
      <c r="O267" s="58"/>
    </row>
    <row r="268" spans="2:15" ht="40.5" customHeight="1" x14ac:dyDescent="0.25">
      <c r="B268" s="9"/>
      <c r="C268" s="37">
        <v>26.3</v>
      </c>
      <c r="D268" s="44" t="s">
        <v>239</v>
      </c>
      <c r="E268" s="24">
        <v>1</v>
      </c>
      <c r="F268" s="46" t="s">
        <v>349</v>
      </c>
      <c r="G268" s="112"/>
      <c r="H268" s="67">
        <f t="shared" si="13"/>
        <v>0</v>
      </c>
      <c r="I268" s="61"/>
      <c r="K268" s="51"/>
      <c r="L268" s="21"/>
      <c r="M268" s="51"/>
      <c r="N268" s="51"/>
      <c r="O268" s="58"/>
    </row>
    <row r="269" spans="2:15" ht="40.5" customHeight="1" x14ac:dyDescent="0.25">
      <c r="B269" s="9"/>
      <c r="C269" s="37">
        <v>26.4</v>
      </c>
      <c r="D269" s="44" t="s">
        <v>240</v>
      </c>
      <c r="E269" s="24">
        <v>25</v>
      </c>
      <c r="F269" s="46" t="s">
        <v>349</v>
      </c>
      <c r="G269" s="112"/>
      <c r="H269" s="67">
        <f t="shared" si="13"/>
        <v>0</v>
      </c>
      <c r="I269" s="61"/>
      <c r="K269" s="51"/>
      <c r="L269" s="21"/>
      <c r="M269" s="51"/>
      <c r="N269" s="51"/>
      <c r="O269" s="58"/>
    </row>
    <row r="270" spans="2:15" ht="40.5" customHeight="1" x14ac:dyDescent="0.25">
      <c r="B270" s="9"/>
      <c r="C270" s="37">
        <v>26.5</v>
      </c>
      <c r="D270" s="44" t="s">
        <v>241</v>
      </c>
      <c r="E270" s="24">
        <v>50</v>
      </c>
      <c r="F270" s="46" t="s">
        <v>349</v>
      </c>
      <c r="G270" s="112"/>
      <c r="H270" s="67">
        <f t="shared" si="13"/>
        <v>0</v>
      </c>
      <c r="I270" s="61"/>
      <c r="K270" s="51"/>
      <c r="L270" s="21"/>
      <c r="M270" s="51"/>
      <c r="N270" s="51"/>
      <c r="O270" s="58"/>
    </row>
    <row r="271" spans="2:15" ht="40.5" customHeight="1" x14ac:dyDescent="0.25">
      <c r="B271" s="9"/>
      <c r="C271" s="37">
        <v>26.6</v>
      </c>
      <c r="D271" s="44" t="s">
        <v>242</v>
      </c>
      <c r="E271" s="24">
        <v>20</v>
      </c>
      <c r="F271" s="46" t="s">
        <v>349</v>
      </c>
      <c r="G271" s="112"/>
      <c r="H271" s="67">
        <f t="shared" si="13"/>
        <v>0</v>
      </c>
      <c r="I271" s="61"/>
      <c r="K271" s="51"/>
      <c r="L271" s="21"/>
      <c r="M271" s="51"/>
      <c r="N271" s="51"/>
      <c r="O271" s="58"/>
    </row>
    <row r="272" spans="2:15" ht="40.5" customHeight="1" x14ac:dyDescent="0.25">
      <c r="B272" s="9"/>
      <c r="C272" s="37">
        <v>26.7</v>
      </c>
      <c r="D272" s="44" t="s">
        <v>243</v>
      </c>
      <c r="E272" s="24">
        <v>26</v>
      </c>
      <c r="F272" s="46" t="s">
        <v>349</v>
      </c>
      <c r="G272" s="112"/>
      <c r="H272" s="67">
        <f t="shared" si="13"/>
        <v>0</v>
      </c>
      <c r="I272" s="61"/>
      <c r="K272" s="51"/>
      <c r="L272" s="21"/>
      <c r="M272" s="51"/>
      <c r="N272" s="51"/>
      <c r="O272" s="58"/>
    </row>
    <row r="273" spans="2:15" ht="40.5" customHeight="1" x14ac:dyDescent="0.25">
      <c r="B273" s="9"/>
      <c r="C273" s="37">
        <v>26.8</v>
      </c>
      <c r="D273" s="44" t="s">
        <v>316</v>
      </c>
      <c r="E273" s="24">
        <v>72</v>
      </c>
      <c r="F273" s="46" t="s">
        <v>349</v>
      </c>
      <c r="G273" s="112"/>
      <c r="H273" s="67">
        <f t="shared" si="13"/>
        <v>0</v>
      </c>
      <c r="I273" s="61"/>
      <c r="K273" s="51"/>
      <c r="L273" s="21"/>
      <c r="M273" s="51"/>
      <c r="N273" s="51"/>
      <c r="O273" s="58"/>
    </row>
    <row r="274" spans="2:15" ht="40.5" customHeight="1" x14ac:dyDescent="0.25">
      <c r="B274" s="9"/>
      <c r="C274" s="37">
        <v>26.9</v>
      </c>
      <c r="D274" s="44" t="s">
        <v>317</v>
      </c>
      <c r="E274" s="24">
        <v>46</v>
      </c>
      <c r="F274" s="46" t="s">
        <v>349</v>
      </c>
      <c r="G274" s="112"/>
      <c r="H274" s="67">
        <f t="shared" si="13"/>
        <v>0</v>
      </c>
      <c r="I274" s="61"/>
      <c r="K274" s="51"/>
      <c r="L274" s="21"/>
      <c r="M274" s="51"/>
      <c r="N274" s="51"/>
      <c r="O274" s="58"/>
    </row>
    <row r="275" spans="2:15" ht="40.5" customHeight="1" x14ac:dyDescent="0.25">
      <c r="B275" s="9"/>
      <c r="C275" s="36">
        <v>26.1</v>
      </c>
      <c r="D275" s="44" t="s">
        <v>244</v>
      </c>
      <c r="E275" s="24">
        <v>2</v>
      </c>
      <c r="F275" s="46" t="s">
        <v>349</v>
      </c>
      <c r="G275" s="112"/>
      <c r="H275" s="67">
        <f t="shared" si="13"/>
        <v>0</v>
      </c>
      <c r="I275" s="61"/>
      <c r="K275" s="51"/>
      <c r="L275" s="21"/>
      <c r="M275" s="51"/>
      <c r="N275" s="51"/>
      <c r="O275" s="58"/>
    </row>
    <row r="276" spans="2:15" ht="43.5" customHeight="1" x14ac:dyDescent="0.25">
      <c r="B276" s="9"/>
      <c r="C276" s="37">
        <v>26.11</v>
      </c>
      <c r="D276" s="5" t="s">
        <v>245</v>
      </c>
      <c r="E276" s="24">
        <v>3</v>
      </c>
      <c r="F276" s="46" t="s">
        <v>349</v>
      </c>
      <c r="G276" s="112"/>
      <c r="H276" s="67">
        <f t="shared" si="13"/>
        <v>0</v>
      </c>
      <c r="I276" s="61"/>
      <c r="K276" s="51"/>
      <c r="L276" s="21"/>
      <c r="M276" s="51"/>
      <c r="N276" s="51"/>
      <c r="O276" s="58"/>
    </row>
    <row r="277" spans="2:15" ht="38.1" customHeight="1" x14ac:dyDescent="0.25">
      <c r="B277" s="9"/>
      <c r="C277" s="36">
        <v>26.12</v>
      </c>
      <c r="D277" s="44" t="s">
        <v>246</v>
      </c>
      <c r="E277" s="24">
        <v>100</v>
      </c>
      <c r="F277" s="46" t="s">
        <v>352</v>
      </c>
      <c r="G277" s="112"/>
      <c r="H277" s="67">
        <f t="shared" si="13"/>
        <v>0</v>
      </c>
      <c r="I277" s="61"/>
      <c r="K277" s="51"/>
      <c r="L277" s="21"/>
      <c r="M277" s="51"/>
      <c r="N277" s="51"/>
      <c r="O277" s="58"/>
    </row>
    <row r="278" spans="2:15" ht="36" customHeight="1" x14ac:dyDescent="0.25">
      <c r="B278" s="9"/>
      <c r="C278" s="37">
        <v>26.13</v>
      </c>
      <c r="D278" s="44" t="s">
        <v>247</v>
      </c>
      <c r="E278" s="24">
        <v>1000</v>
      </c>
      <c r="F278" s="46" t="s">
        <v>352</v>
      </c>
      <c r="G278" s="112"/>
      <c r="H278" s="67">
        <f t="shared" si="13"/>
        <v>0</v>
      </c>
      <c r="I278" s="61"/>
      <c r="K278" s="51"/>
      <c r="L278" s="21"/>
      <c r="M278" s="51"/>
      <c r="N278" s="51"/>
      <c r="O278" s="58"/>
    </row>
    <row r="279" spans="2:15" ht="33.6" customHeight="1" x14ac:dyDescent="0.25">
      <c r="B279" s="9"/>
      <c r="C279" s="36">
        <v>26.14</v>
      </c>
      <c r="D279" s="44" t="s">
        <v>248</v>
      </c>
      <c r="E279" s="24">
        <v>90</v>
      </c>
      <c r="F279" s="46" t="s">
        <v>352</v>
      </c>
      <c r="G279" s="112"/>
      <c r="H279" s="67">
        <f t="shared" si="13"/>
        <v>0</v>
      </c>
      <c r="I279" s="61"/>
      <c r="K279" s="51"/>
      <c r="L279" s="21"/>
      <c r="M279" s="51"/>
      <c r="N279" s="51"/>
      <c r="O279" s="58"/>
    </row>
    <row r="280" spans="2:15" ht="42" customHeight="1" x14ac:dyDescent="0.25">
      <c r="B280" s="9"/>
      <c r="C280" s="37">
        <v>26.15</v>
      </c>
      <c r="D280" s="44" t="s">
        <v>249</v>
      </c>
      <c r="E280" s="24">
        <v>1</v>
      </c>
      <c r="F280" s="46" t="s">
        <v>349</v>
      </c>
      <c r="G280" s="112"/>
      <c r="H280" s="67">
        <f t="shared" si="13"/>
        <v>0</v>
      </c>
      <c r="I280" s="61"/>
      <c r="K280" s="51"/>
      <c r="L280" s="21"/>
      <c r="M280" s="51"/>
      <c r="N280" s="51"/>
      <c r="O280" s="58"/>
    </row>
    <row r="281" spans="2:15" ht="40.5" customHeight="1" x14ac:dyDescent="0.25">
      <c r="B281" s="9"/>
      <c r="C281" s="36">
        <v>26.16</v>
      </c>
      <c r="D281" s="44" t="s">
        <v>250</v>
      </c>
      <c r="E281" s="24">
        <v>2</v>
      </c>
      <c r="F281" s="46" t="s">
        <v>349</v>
      </c>
      <c r="G281" s="112"/>
      <c r="H281" s="67">
        <f t="shared" si="13"/>
        <v>0</v>
      </c>
      <c r="I281" s="61"/>
      <c r="K281" s="51"/>
      <c r="L281" s="21"/>
      <c r="M281" s="51"/>
      <c r="N281" s="51"/>
      <c r="O281" s="58"/>
    </row>
    <row r="282" spans="2:15" ht="32.1" customHeight="1" x14ac:dyDescent="0.25">
      <c r="B282" s="9"/>
      <c r="C282" s="37">
        <v>26.17</v>
      </c>
      <c r="D282" s="44" t="s">
        <v>251</v>
      </c>
      <c r="E282" s="24">
        <v>2</v>
      </c>
      <c r="F282" s="46" t="s">
        <v>349</v>
      </c>
      <c r="G282" s="112"/>
      <c r="H282" s="67">
        <f t="shared" si="13"/>
        <v>0</v>
      </c>
      <c r="I282" s="61"/>
      <c r="K282" s="51"/>
      <c r="L282" s="21"/>
      <c r="M282" s="51"/>
      <c r="N282" s="51"/>
      <c r="O282" s="58"/>
    </row>
    <row r="283" spans="2:15" ht="27" customHeight="1" x14ac:dyDescent="0.25">
      <c r="B283" s="9"/>
      <c r="C283" s="28">
        <v>27</v>
      </c>
      <c r="D283" s="29" t="s">
        <v>14</v>
      </c>
      <c r="E283" s="106"/>
      <c r="F283" s="30"/>
      <c r="G283" s="113"/>
      <c r="H283" s="70"/>
      <c r="I283" s="71">
        <f>H284+H299+H314+H329+H333</f>
        <v>0</v>
      </c>
      <c r="K283" s="51"/>
      <c r="L283" s="21"/>
      <c r="M283" s="51"/>
      <c r="N283" s="51"/>
      <c r="O283" s="58"/>
    </row>
    <row r="284" spans="2:15" ht="27" customHeight="1" x14ac:dyDescent="0.25">
      <c r="B284" s="9"/>
      <c r="C284" s="28"/>
      <c r="D284" s="29"/>
      <c r="E284" s="106"/>
      <c r="F284" s="30"/>
      <c r="G284" s="113"/>
      <c r="H284" s="31">
        <f>SUM(H285:H298)</f>
        <v>0</v>
      </c>
      <c r="I284" s="71"/>
      <c r="K284" s="51"/>
      <c r="L284" s="21"/>
      <c r="M284" s="51"/>
      <c r="N284" s="51"/>
      <c r="O284" s="58"/>
    </row>
    <row r="285" spans="2:15" s="43" customFormat="1" ht="112.5" customHeight="1" x14ac:dyDescent="0.25">
      <c r="C285" s="34">
        <v>27.1</v>
      </c>
      <c r="D285" s="33" t="s">
        <v>318</v>
      </c>
      <c r="E285" s="109">
        <v>2</v>
      </c>
      <c r="F285" s="66" t="s">
        <v>349</v>
      </c>
      <c r="G285" s="121"/>
      <c r="H285" s="72">
        <f t="shared" ref="H285:H298" si="14">+ROUND(E285*G285,2)</f>
        <v>0</v>
      </c>
      <c r="I285" s="73"/>
      <c r="K285" s="69"/>
      <c r="L285" s="74"/>
      <c r="M285" s="69"/>
      <c r="N285" s="69"/>
      <c r="O285" s="75"/>
    </row>
    <row r="286" spans="2:15" s="43" customFormat="1" ht="95.25" customHeight="1" x14ac:dyDescent="0.25">
      <c r="C286" s="34">
        <v>27.2</v>
      </c>
      <c r="D286" s="33" t="s">
        <v>319</v>
      </c>
      <c r="E286" s="109">
        <v>1</v>
      </c>
      <c r="F286" s="66" t="s">
        <v>349</v>
      </c>
      <c r="G286" s="121"/>
      <c r="H286" s="72">
        <f t="shared" si="14"/>
        <v>0</v>
      </c>
      <c r="I286" s="73"/>
      <c r="K286" s="69"/>
      <c r="L286" s="74"/>
      <c r="M286" s="69"/>
      <c r="N286" s="69"/>
      <c r="O286" s="75"/>
    </row>
    <row r="287" spans="2:15" s="43" customFormat="1" ht="54" customHeight="1" x14ac:dyDescent="0.25">
      <c r="C287" s="34">
        <v>27.3</v>
      </c>
      <c r="D287" s="33" t="s">
        <v>320</v>
      </c>
      <c r="E287" s="109">
        <v>2</v>
      </c>
      <c r="F287" s="66" t="s">
        <v>179</v>
      </c>
      <c r="G287" s="121"/>
      <c r="H287" s="72">
        <f t="shared" si="14"/>
        <v>0</v>
      </c>
      <c r="I287" s="73"/>
      <c r="K287" s="69"/>
      <c r="L287" s="74"/>
      <c r="M287" s="69"/>
      <c r="N287" s="69"/>
      <c r="O287" s="75"/>
    </row>
    <row r="288" spans="2:15" s="43" customFormat="1" ht="32.25" customHeight="1" x14ac:dyDescent="0.25">
      <c r="C288" s="34">
        <v>27.4</v>
      </c>
      <c r="D288" s="33" t="s">
        <v>321</v>
      </c>
      <c r="E288" s="109">
        <v>1</v>
      </c>
      <c r="F288" s="66" t="s">
        <v>180</v>
      </c>
      <c r="G288" s="121"/>
      <c r="H288" s="72">
        <f t="shared" si="14"/>
        <v>0</v>
      </c>
      <c r="I288" s="73"/>
      <c r="K288" s="69"/>
      <c r="L288" s="74"/>
      <c r="M288" s="69"/>
      <c r="N288" s="69"/>
      <c r="O288" s="75"/>
    </row>
    <row r="289" spans="3:15" s="43" customFormat="1" ht="36.75" customHeight="1" x14ac:dyDescent="0.25">
      <c r="C289" s="34">
        <v>27.5</v>
      </c>
      <c r="D289" s="33" t="s">
        <v>322</v>
      </c>
      <c r="E289" s="109">
        <v>1</v>
      </c>
      <c r="F289" s="66" t="s">
        <v>181</v>
      </c>
      <c r="G289" s="121"/>
      <c r="H289" s="72">
        <f t="shared" si="14"/>
        <v>0</v>
      </c>
      <c r="I289" s="73"/>
      <c r="K289" s="69"/>
      <c r="L289" s="74"/>
      <c r="M289" s="69"/>
      <c r="N289" s="69"/>
      <c r="O289" s="75"/>
    </row>
    <row r="290" spans="3:15" s="43" customFormat="1" ht="42" customHeight="1" x14ac:dyDescent="0.25">
      <c r="C290" s="34">
        <v>27.6</v>
      </c>
      <c r="D290" s="33" t="s">
        <v>182</v>
      </c>
      <c r="E290" s="109">
        <v>1</v>
      </c>
      <c r="F290" s="66" t="s">
        <v>349</v>
      </c>
      <c r="G290" s="121"/>
      <c r="H290" s="72">
        <f t="shared" si="14"/>
        <v>0</v>
      </c>
      <c r="I290" s="73"/>
      <c r="K290" s="69"/>
      <c r="L290" s="74"/>
      <c r="M290" s="69"/>
      <c r="N290" s="69"/>
      <c r="O290" s="75"/>
    </row>
    <row r="291" spans="3:15" s="43" customFormat="1" ht="27" customHeight="1" x14ac:dyDescent="0.25">
      <c r="C291" s="34">
        <v>27.7</v>
      </c>
      <c r="D291" s="33" t="s">
        <v>323</v>
      </c>
      <c r="E291" s="109">
        <v>1</v>
      </c>
      <c r="F291" s="66" t="s">
        <v>181</v>
      </c>
      <c r="G291" s="121"/>
      <c r="H291" s="72">
        <f t="shared" si="14"/>
        <v>0</v>
      </c>
      <c r="I291" s="73"/>
      <c r="K291" s="69"/>
      <c r="L291" s="74"/>
      <c r="M291" s="69"/>
      <c r="N291" s="69"/>
      <c r="O291" s="75"/>
    </row>
    <row r="292" spans="3:15" s="43" customFormat="1" ht="27" customHeight="1" x14ac:dyDescent="0.25">
      <c r="C292" s="34">
        <v>27.8</v>
      </c>
      <c r="D292" s="33" t="s">
        <v>183</v>
      </c>
      <c r="E292" s="109">
        <v>1</v>
      </c>
      <c r="F292" s="66" t="s">
        <v>181</v>
      </c>
      <c r="G292" s="121"/>
      <c r="H292" s="72">
        <f t="shared" si="14"/>
        <v>0</v>
      </c>
      <c r="I292" s="73"/>
      <c r="K292" s="69"/>
      <c r="L292" s="74"/>
      <c r="M292" s="69"/>
      <c r="N292" s="69"/>
      <c r="O292" s="75"/>
    </row>
    <row r="293" spans="3:15" s="43" customFormat="1" ht="37.5" customHeight="1" x14ac:dyDescent="0.25">
      <c r="C293" s="34">
        <v>27.9</v>
      </c>
      <c r="D293" s="33" t="s">
        <v>324</v>
      </c>
      <c r="E293" s="109">
        <v>1</v>
      </c>
      <c r="F293" s="66" t="s">
        <v>181</v>
      </c>
      <c r="G293" s="121"/>
      <c r="H293" s="72">
        <f t="shared" si="14"/>
        <v>0</v>
      </c>
      <c r="I293" s="73"/>
      <c r="K293" s="69"/>
      <c r="L293" s="74"/>
      <c r="M293" s="69"/>
      <c r="N293" s="69"/>
      <c r="O293" s="75"/>
    </row>
    <row r="294" spans="3:15" s="43" customFormat="1" ht="27" customHeight="1" x14ac:dyDescent="0.25">
      <c r="C294" s="76">
        <v>27.1</v>
      </c>
      <c r="D294" s="33" t="s">
        <v>184</v>
      </c>
      <c r="E294" s="109">
        <v>9</v>
      </c>
      <c r="F294" s="66" t="s">
        <v>349</v>
      </c>
      <c r="G294" s="121"/>
      <c r="H294" s="72">
        <f t="shared" si="14"/>
        <v>0</v>
      </c>
      <c r="I294" s="73"/>
      <c r="K294" s="69"/>
      <c r="L294" s="74"/>
      <c r="M294" s="69"/>
      <c r="N294" s="69"/>
      <c r="O294" s="75"/>
    </row>
    <row r="295" spans="3:15" s="43" customFormat="1" ht="84.75" customHeight="1" x14ac:dyDescent="0.25">
      <c r="C295" s="76">
        <v>27.11</v>
      </c>
      <c r="D295" s="33" t="s">
        <v>325</v>
      </c>
      <c r="E295" s="109">
        <v>1</v>
      </c>
      <c r="F295" s="66" t="s">
        <v>349</v>
      </c>
      <c r="G295" s="121"/>
      <c r="H295" s="72">
        <f t="shared" si="14"/>
        <v>0</v>
      </c>
      <c r="I295" s="73"/>
      <c r="K295" s="69"/>
      <c r="L295" s="74"/>
      <c r="M295" s="69"/>
      <c r="N295" s="69"/>
      <c r="O295" s="75"/>
    </row>
    <row r="296" spans="3:15" s="43" customFormat="1" ht="27" customHeight="1" x14ac:dyDescent="0.25">
      <c r="C296" s="76">
        <v>27.12</v>
      </c>
      <c r="D296" s="33" t="s">
        <v>225</v>
      </c>
      <c r="E296" s="109">
        <v>1</v>
      </c>
      <c r="F296" s="66" t="s">
        <v>349</v>
      </c>
      <c r="G296" s="121"/>
      <c r="H296" s="72">
        <f t="shared" si="14"/>
        <v>0</v>
      </c>
      <c r="I296" s="73"/>
      <c r="K296" s="69"/>
      <c r="L296" s="74"/>
      <c r="M296" s="69"/>
      <c r="N296" s="69"/>
      <c r="O296" s="75"/>
    </row>
    <row r="297" spans="3:15" s="43" customFormat="1" ht="27" customHeight="1" x14ac:dyDescent="0.25">
      <c r="C297" s="76">
        <v>27.13</v>
      </c>
      <c r="D297" s="33" t="s">
        <v>323</v>
      </c>
      <c r="E297" s="109">
        <v>1</v>
      </c>
      <c r="F297" s="66" t="s">
        <v>181</v>
      </c>
      <c r="G297" s="121"/>
      <c r="H297" s="72">
        <f t="shared" si="14"/>
        <v>0</v>
      </c>
      <c r="I297" s="73"/>
      <c r="K297" s="69"/>
      <c r="L297" s="74"/>
      <c r="M297" s="69"/>
      <c r="N297" s="69"/>
      <c r="O297" s="75"/>
    </row>
    <row r="298" spans="3:15" s="43" customFormat="1" ht="27" customHeight="1" x14ac:dyDescent="0.25">
      <c r="C298" s="76">
        <v>27.14</v>
      </c>
      <c r="D298" s="33" t="s">
        <v>186</v>
      </c>
      <c r="E298" s="109">
        <v>4</v>
      </c>
      <c r="F298" s="66" t="s">
        <v>349</v>
      </c>
      <c r="G298" s="121"/>
      <c r="H298" s="72">
        <f t="shared" si="14"/>
        <v>0</v>
      </c>
      <c r="I298" s="73"/>
      <c r="K298" s="69"/>
      <c r="L298" s="74"/>
      <c r="M298" s="69"/>
      <c r="N298" s="69"/>
      <c r="O298" s="75"/>
    </row>
    <row r="299" spans="3:15" s="77" customFormat="1" ht="27" customHeight="1" x14ac:dyDescent="0.25">
      <c r="C299" s="28"/>
      <c r="D299" s="29" t="s">
        <v>187</v>
      </c>
      <c r="E299" s="106"/>
      <c r="F299" s="30"/>
      <c r="G299" s="113"/>
      <c r="H299" s="31">
        <f>SUM(H300:H313)</f>
        <v>0</v>
      </c>
      <c r="I299" s="57"/>
      <c r="K299" s="78"/>
      <c r="L299" s="79"/>
      <c r="M299" s="78"/>
      <c r="N299" s="78"/>
      <c r="O299" s="80"/>
    </row>
    <row r="300" spans="3:15" s="43" customFormat="1" ht="123.75" customHeight="1" x14ac:dyDescent="0.25">
      <c r="C300" s="76">
        <v>27.15</v>
      </c>
      <c r="D300" s="33" t="s">
        <v>326</v>
      </c>
      <c r="E300" s="109">
        <v>2</v>
      </c>
      <c r="F300" s="66" t="s">
        <v>349</v>
      </c>
      <c r="G300" s="121"/>
      <c r="H300" s="72">
        <f t="shared" ref="H300:H313" si="15">+ROUND(E300*G300,2)</f>
        <v>0</v>
      </c>
      <c r="I300" s="73"/>
      <c r="K300" s="69"/>
      <c r="L300" s="74"/>
      <c r="M300" s="69"/>
      <c r="N300" s="69"/>
      <c r="O300" s="75"/>
    </row>
    <row r="301" spans="3:15" s="43" customFormat="1" ht="92.25" customHeight="1" x14ac:dyDescent="0.25">
      <c r="C301" s="76">
        <v>27.16</v>
      </c>
      <c r="D301" s="33" t="s">
        <v>327</v>
      </c>
      <c r="E301" s="109">
        <v>1</v>
      </c>
      <c r="F301" s="66" t="s">
        <v>349</v>
      </c>
      <c r="G301" s="121"/>
      <c r="H301" s="72">
        <f t="shared" si="15"/>
        <v>0</v>
      </c>
      <c r="I301" s="73"/>
      <c r="K301" s="69"/>
      <c r="L301" s="74"/>
      <c r="M301" s="69"/>
      <c r="N301" s="69"/>
      <c r="O301" s="75"/>
    </row>
    <row r="302" spans="3:15" s="43" customFormat="1" ht="69" customHeight="1" x14ac:dyDescent="0.25">
      <c r="C302" s="76">
        <v>27.17</v>
      </c>
      <c r="D302" s="33" t="s">
        <v>320</v>
      </c>
      <c r="E302" s="109">
        <v>2</v>
      </c>
      <c r="F302" s="66" t="s">
        <v>179</v>
      </c>
      <c r="G302" s="121"/>
      <c r="H302" s="72">
        <f t="shared" si="15"/>
        <v>0</v>
      </c>
      <c r="I302" s="73"/>
      <c r="K302" s="69"/>
      <c r="L302" s="74"/>
      <c r="M302" s="69"/>
      <c r="N302" s="69"/>
      <c r="O302" s="75"/>
    </row>
    <row r="303" spans="3:15" s="43" customFormat="1" ht="37.5" customHeight="1" x14ac:dyDescent="0.25">
      <c r="C303" s="76">
        <v>27.18</v>
      </c>
      <c r="D303" s="33" t="s">
        <v>321</v>
      </c>
      <c r="E303" s="109">
        <v>1</v>
      </c>
      <c r="F303" s="66" t="s">
        <v>180</v>
      </c>
      <c r="G303" s="121"/>
      <c r="H303" s="72">
        <f t="shared" si="15"/>
        <v>0</v>
      </c>
      <c r="I303" s="73"/>
      <c r="K303" s="69"/>
      <c r="L303" s="74"/>
      <c r="M303" s="69"/>
      <c r="N303" s="69"/>
      <c r="O303" s="75"/>
    </row>
    <row r="304" spans="3:15" s="43" customFormat="1" ht="39.75" customHeight="1" x14ac:dyDescent="0.25">
      <c r="C304" s="76">
        <v>27.19</v>
      </c>
      <c r="D304" s="33" t="s">
        <v>322</v>
      </c>
      <c r="E304" s="109">
        <v>1</v>
      </c>
      <c r="F304" s="66" t="s">
        <v>181</v>
      </c>
      <c r="G304" s="121"/>
      <c r="H304" s="72">
        <f t="shared" si="15"/>
        <v>0</v>
      </c>
      <c r="I304" s="73"/>
      <c r="K304" s="69"/>
      <c r="L304" s="74"/>
      <c r="M304" s="69"/>
      <c r="N304" s="69"/>
      <c r="O304" s="75"/>
    </row>
    <row r="305" spans="3:15" s="43" customFormat="1" ht="46.5" customHeight="1" x14ac:dyDescent="0.25">
      <c r="C305" s="76">
        <v>27.2</v>
      </c>
      <c r="D305" s="33" t="s">
        <v>182</v>
      </c>
      <c r="E305" s="109">
        <v>1</v>
      </c>
      <c r="F305" s="66" t="s">
        <v>349</v>
      </c>
      <c r="G305" s="121"/>
      <c r="H305" s="72">
        <f t="shared" si="15"/>
        <v>0</v>
      </c>
      <c r="I305" s="73"/>
      <c r="K305" s="69"/>
      <c r="L305" s="74"/>
      <c r="M305" s="69"/>
      <c r="N305" s="69"/>
      <c r="O305" s="75"/>
    </row>
    <row r="306" spans="3:15" s="43" customFormat="1" ht="27" customHeight="1" x14ac:dyDescent="0.25">
      <c r="C306" s="76">
        <v>27.21</v>
      </c>
      <c r="D306" s="33" t="s">
        <v>323</v>
      </c>
      <c r="E306" s="109">
        <v>1</v>
      </c>
      <c r="F306" s="66" t="s">
        <v>181</v>
      </c>
      <c r="G306" s="121"/>
      <c r="H306" s="72">
        <f t="shared" si="15"/>
        <v>0</v>
      </c>
      <c r="I306" s="73"/>
      <c r="K306" s="69"/>
      <c r="L306" s="74"/>
      <c r="M306" s="69"/>
      <c r="N306" s="69"/>
      <c r="O306" s="75"/>
    </row>
    <row r="307" spans="3:15" s="43" customFormat="1" ht="27" customHeight="1" x14ac:dyDescent="0.25">
      <c r="C307" s="76">
        <v>27.22</v>
      </c>
      <c r="D307" s="33" t="s">
        <v>183</v>
      </c>
      <c r="E307" s="109">
        <v>1</v>
      </c>
      <c r="F307" s="66" t="s">
        <v>181</v>
      </c>
      <c r="G307" s="121"/>
      <c r="H307" s="72">
        <f t="shared" si="15"/>
        <v>0</v>
      </c>
      <c r="I307" s="73"/>
      <c r="K307" s="69"/>
      <c r="L307" s="74"/>
      <c r="M307" s="69"/>
      <c r="N307" s="69"/>
      <c r="O307" s="75"/>
    </row>
    <row r="308" spans="3:15" s="43" customFormat="1" ht="41.25" customHeight="1" x14ac:dyDescent="0.25">
      <c r="C308" s="76">
        <v>27.23</v>
      </c>
      <c r="D308" s="33" t="s">
        <v>324</v>
      </c>
      <c r="E308" s="109">
        <v>1</v>
      </c>
      <c r="F308" s="66" t="s">
        <v>181</v>
      </c>
      <c r="G308" s="121"/>
      <c r="H308" s="72">
        <f t="shared" si="15"/>
        <v>0</v>
      </c>
      <c r="I308" s="73"/>
      <c r="K308" s="69"/>
      <c r="L308" s="74"/>
      <c r="M308" s="69"/>
      <c r="N308" s="69"/>
      <c r="O308" s="75"/>
    </row>
    <row r="309" spans="3:15" s="43" customFormat="1" ht="27" customHeight="1" x14ac:dyDescent="0.25">
      <c r="C309" s="76">
        <v>27.24</v>
      </c>
      <c r="D309" s="33" t="s">
        <v>184</v>
      </c>
      <c r="E309" s="109">
        <v>4</v>
      </c>
      <c r="F309" s="66" t="s">
        <v>349</v>
      </c>
      <c r="G309" s="121"/>
      <c r="H309" s="72">
        <f t="shared" si="15"/>
        <v>0</v>
      </c>
      <c r="I309" s="73"/>
      <c r="K309" s="69"/>
      <c r="L309" s="74"/>
      <c r="M309" s="69"/>
      <c r="N309" s="69"/>
      <c r="O309" s="75"/>
    </row>
    <row r="310" spans="3:15" s="43" customFormat="1" ht="85.5" customHeight="1" x14ac:dyDescent="0.25">
      <c r="C310" s="76">
        <v>27.25</v>
      </c>
      <c r="D310" s="33" t="s">
        <v>328</v>
      </c>
      <c r="E310" s="109">
        <v>1</v>
      </c>
      <c r="F310" s="66" t="s">
        <v>349</v>
      </c>
      <c r="G310" s="121"/>
      <c r="H310" s="72">
        <f t="shared" si="15"/>
        <v>0</v>
      </c>
      <c r="I310" s="73"/>
      <c r="K310" s="69"/>
      <c r="L310" s="74"/>
      <c r="M310" s="69"/>
      <c r="N310" s="69"/>
      <c r="O310" s="75"/>
    </row>
    <row r="311" spans="3:15" s="43" customFormat="1" ht="27" customHeight="1" x14ac:dyDescent="0.25">
      <c r="C311" s="76">
        <v>27.26</v>
      </c>
      <c r="D311" s="33" t="s">
        <v>225</v>
      </c>
      <c r="E311" s="109">
        <v>1</v>
      </c>
      <c r="F311" s="66" t="s">
        <v>349</v>
      </c>
      <c r="G311" s="121"/>
      <c r="H311" s="72">
        <f t="shared" si="15"/>
        <v>0</v>
      </c>
      <c r="I311" s="73"/>
      <c r="K311" s="69"/>
      <c r="L311" s="74"/>
      <c r="M311" s="69"/>
      <c r="N311" s="69"/>
      <c r="O311" s="75"/>
    </row>
    <row r="312" spans="3:15" s="43" customFormat="1" ht="27" customHeight="1" x14ac:dyDescent="0.25">
      <c r="C312" s="76">
        <v>27.27</v>
      </c>
      <c r="D312" s="33" t="s">
        <v>323</v>
      </c>
      <c r="E312" s="109">
        <v>1</v>
      </c>
      <c r="F312" s="66" t="s">
        <v>181</v>
      </c>
      <c r="G312" s="121"/>
      <c r="H312" s="72">
        <f t="shared" si="15"/>
        <v>0</v>
      </c>
      <c r="I312" s="73"/>
      <c r="K312" s="69"/>
      <c r="L312" s="74"/>
      <c r="M312" s="69"/>
      <c r="N312" s="69"/>
      <c r="O312" s="75"/>
    </row>
    <row r="313" spans="3:15" s="43" customFormat="1" ht="27" customHeight="1" x14ac:dyDescent="0.25">
      <c r="C313" s="76">
        <v>27.28</v>
      </c>
      <c r="D313" s="33" t="s">
        <v>186</v>
      </c>
      <c r="E313" s="109">
        <v>6</v>
      </c>
      <c r="F313" s="66" t="s">
        <v>349</v>
      </c>
      <c r="G313" s="121"/>
      <c r="H313" s="72">
        <f t="shared" si="15"/>
        <v>0</v>
      </c>
      <c r="I313" s="73"/>
      <c r="K313" s="69"/>
      <c r="L313" s="74"/>
      <c r="M313" s="69"/>
      <c r="N313" s="69"/>
      <c r="O313" s="75"/>
    </row>
    <row r="314" spans="3:15" s="43" customFormat="1" ht="27" customHeight="1" x14ac:dyDescent="0.25">
      <c r="C314" s="28"/>
      <c r="D314" s="29" t="s">
        <v>188</v>
      </c>
      <c r="E314" s="106"/>
      <c r="F314" s="30"/>
      <c r="G314" s="113"/>
      <c r="H314" s="31">
        <f>SUM(H315:H328)</f>
        <v>0</v>
      </c>
      <c r="I314" s="57"/>
      <c r="K314" s="69"/>
      <c r="L314" s="74"/>
      <c r="M314" s="69"/>
      <c r="N314" s="69"/>
      <c r="O314" s="75"/>
    </row>
    <row r="315" spans="3:15" s="43" customFormat="1" ht="110.25" customHeight="1" x14ac:dyDescent="0.25">
      <c r="C315" s="76">
        <v>27.29</v>
      </c>
      <c r="D315" s="33" t="s">
        <v>329</v>
      </c>
      <c r="E315" s="109">
        <v>1</v>
      </c>
      <c r="F315" s="66" t="s">
        <v>349</v>
      </c>
      <c r="G315" s="121"/>
      <c r="H315" s="72">
        <f t="shared" ref="H315:H328" si="16">+ROUND(E315*G315,2)</f>
        <v>0</v>
      </c>
      <c r="I315" s="73"/>
      <c r="K315" s="69"/>
      <c r="L315" s="74"/>
      <c r="M315" s="69"/>
      <c r="N315" s="69"/>
      <c r="O315" s="75"/>
    </row>
    <row r="316" spans="3:15" s="43" customFormat="1" ht="94.5" customHeight="1" x14ac:dyDescent="0.25">
      <c r="C316" s="76">
        <v>27.3</v>
      </c>
      <c r="D316" s="33" t="s">
        <v>330</v>
      </c>
      <c r="E316" s="109">
        <v>1</v>
      </c>
      <c r="F316" s="66" t="s">
        <v>349</v>
      </c>
      <c r="G316" s="121"/>
      <c r="H316" s="72">
        <f t="shared" si="16"/>
        <v>0</v>
      </c>
      <c r="I316" s="73"/>
      <c r="K316" s="69"/>
      <c r="L316" s="74"/>
      <c r="M316" s="69"/>
      <c r="N316" s="69"/>
      <c r="O316" s="75"/>
    </row>
    <row r="317" spans="3:15" s="43" customFormat="1" ht="54" customHeight="1" x14ac:dyDescent="0.25">
      <c r="C317" s="76">
        <v>27.31</v>
      </c>
      <c r="D317" s="33" t="s">
        <v>320</v>
      </c>
      <c r="E317" s="109">
        <v>2</v>
      </c>
      <c r="F317" s="66" t="s">
        <v>179</v>
      </c>
      <c r="G317" s="121"/>
      <c r="H317" s="72">
        <f t="shared" si="16"/>
        <v>0</v>
      </c>
      <c r="I317" s="73"/>
      <c r="K317" s="69"/>
      <c r="L317" s="74"/>
      <c r="M317" s="69"/>
      <c r="N317" s="69"/>
      <c r="O317" s="75"/>
    </row>
    <row r="318" spans="3:15" s="43" customFormat="1" ht="60" customHeight="1" x14ac:dyDescent="0.25">
      <c r="C318" s="76">
        <v>27.32</v>
      </c>
      <c r="D318" s="33" t="s">
        <v>321</v>
      </c>
      <c r="E318" s="109">
        <v>1</v>
      </c>
      <c r="F318" s="66" t="s">
        <v>180</v>
      </c>
      <c r="G318" s="121"/>
      <c r="H318" s="72">
        <f t="shared" si="16"/>
        <v>0</v>
      </c>
      <c r="I318" s="73"/>
      <c r="K318" s="69"/>
      <c r="L318" s="74"/>
      <c r="M318" s="69"/>
      <c r="N318" s="69"/>
      <c r="O318" s="75"/>
    </row>
    <row r="319" spans="3:15" s="43" customFormat="1" ht="56.25" customHeight="1" x14ac:dyDescent="0.25">
      <c r="C319" s="76">
        <v>27.33</v>
      </c>
      <c r="D319" s="33" t="s">
        <v>322</v>
      </c>
      <c r="E319" s="109">
        <v>1</v>
      </c>
      <c r="F319" s="66" t="s">
        <v>181</v>
      </c>
      <c r="G319" s="121"/>
      <c r="H319" s="72">
        <f t="shared" si="16"/>
        <v>0</v>
      </c>
      <c r="I319" s="73"/>
      <c r="K319" s="69"/>
      <c r="L319" s="74"/>
      <c r="M319" s="69"/>
      <c r="N319" s="69"/>
      <c r="O319" s="75"/>
    </row>
    <row r="320" spans="3:15" s="43" customFormat="1" ht="44.25" customHeight="1" x14ac:dyDescent="0.25">
      <c r="C320" s="76">
        <v>27.34</v>
      </c>
      <c r="D320" s="33" t="s">
        <v>182</v>
      </c>
      <c r="E320" s="109">
        <v>1</v>
      </c>
      <c r="F320" s="66" t="s">
        <v>349</v>
      </c>
      <c r="G320" s="121"/>
      <c r="H320" s="72">
        <f t="shared" si="16"/>
        <v>0</v>
      </c>
      <c r="I320" s="73"/>
      <c r="K320" s="69"/>
      <c r="L320" s="74"/>
      <c r="M320" s="69"/>
      <c r="N320" s="69"/>
      <c r="O320" s="75"/>
    </row>
    <row r="321" spans="3:15" s="43" customFormat="1" ht="27" customHeight="1" x14ac:dyDescent="0.25">
      <c r="C321" s="76">
        <v>27.35</v>
      </c>
      <c r="D321" s="33" t="s">
        <v>323</v>
      </c>
      <c r="E321" s="109">
        <v>1</v>
      </c>
      <c r="F321" s="66" t="s">
        <v>181</v>
      </c>
      <c r="G321" s="121"/>
      <c r="H321" s="72">
        <f t="shared" si="16"/>
        <v>0</v>
      </c>
      <c r="I321" s="73"/>
      <c r="K321" s="69"/>
      <c r="L321" s="74"/>
      <c r="M321" s="69"/>
      <c r="N321" s="69"/>
      <c r="O321" s="75"/>
    </row>
    <row r="322" spans="3:15" s="43" customFormat="1" ht="27" customHeight="1" x14ac:dyDescent="0.25">
      <c r="C322" s="76">
        <v>27.36</v>
      </c>
      <c r="D322" s="33" t="s">
        <v>183</v>
      </c>
      <c r="E322" s="109">
        <v>1</v>
      </c>
      <c r="F322" s="66" t="s">
        <v>181</v>
      </c>
      <c r="G322" s="121"/>
      <c r="H322" s="72">
        <f t="shared" si="16"/>
        <v>0</v>
      </c>
      <c r="I322" s="73"/>
      <c r="K322" s="69"/>
      <c r="L322" s="74"/>
      <c r="M322" s="69"/>
      <c r="N322" s="69"/>
      <c r="O322" s="75"/>
    </row>
    <row r="323" spans="3:15" s="43" customFormat="1" ht="42" customHeight="1" x14ac:dyDescent="0.25">
      <c r="C323" s="76">
        <v>27.37</v>
      </c>
      <c r="D323" s="33" t="s">
        <v>324</v>
      </c>
      <c r="E323" s="109">
        <v>1</v>
      </c>
      <c r="F323" s="66" t="s">
        <v>181</v>
      </c>
      <c r="G323" s="121"/>
      <c r="H323" s="72">
        <f t="shared" si="16"/>
        <v>0</v>
      </c>
      <c r="I323" s="73"/>
      <c r="K323" s="69"/>
      <c r="L323" s="74"/>
      <c r="M323" s="69"/>
      <c r="N323" s="69"/>
      <c r="O323" s="75"/>
    </row>
    <row r="324" spans="3:15" s="43" customFormat="1" ht="27" customHeight="1" x14ac:dyDescent="0.25">
      <c r="C324" s="76">
        <v>27.38</v>
      </c>
      <c r="D324" s="33" t="s">
        <v>184</v>
      </c>
      <c r="E324" s="109">
        <v>4</v>
      </c>
      <c r="F324" s="66" t="s">
        <v>349</v>
      </c>
      <c r="G324" s="121"/>
      <c r="H324" s="72">
        <f t="shared" si="16"/>
        <v>0</v>
      </c>
      <c r="I324" s="73"/>
      <c r="K324" s="69"/>
      <c r="L324" s="74"/>
      <c r="M324" s="69"/>
      <c r="N324" s="69"/>
      <c r="O324" s="75"/>
    </row>
    <row r="325" spans="3:15" s="43" customFormat="1" ht="81.75" customHeight="1" x14ac:dyDescent="0.25">
      <c r="C325" s="76">
        <v>27.39</v>
      </c>
      <c r="D325" s="33" t="s">
        <v>331</v>
      </c>
      <c r="E325" s="109">
        <v>1</v>
      </c>
      <c r="F325" s="66" t="s">
        <v>349</v>
      </c>
      <c r="G325" s="121"/>
      <c r="H325" s="72">
        <f t="shared" si="16"/>
        <v>0</v>
      </c>
      <c r="I325" s="73"/>
      <c r="K325" s="69"/>
      <c r="L325" s="74"/>
      <c r="M325" s="69"/>
      <c r="N325" s="69"/>
      <c r="O325" s="75"/>
    </row>
    <row r="326" spans="3:15" s="43" customFormat="1" ht="27" customHeight="1" x14ac:dyDescent="0.25">
      <c r="C326" s="76">
        <v>27.4</v>
      </c>
      <c r="D326" s="33" t="s">
        <v>185</v>
      </c>
      <c r="E326" s="109">
        <v>1</v>
      </c>
      <c r="F326" s="66" t="s">
        <v>349</v>
      </c>
      <c r="G326" s="121"/>
      <c r="H326" s="72">
        <f t="shared" si="16"/>
        <v>0</v>
      </c>
      <c r="I326" s="73"/>
      <c r="K326" s="69"/>
      <c r="L326" s="74"/>
      <c r="M326" s="69"/>
      <c r="N326" s="69"/>
      <c r="O326" s="75"/>
    </row>
    <row r="327" spans="3:15" s="43" customFormat="1" ht="27" customHeight="1" x14ac:dyDescent="0.25">
      <c r="C327" s="76">
        <v>27.41</v>
      </c>
      <c r="D327" s="33" t="s">
        <v>323</v>
      </c>
      <c r="E327" s="109">
        <v>1</v>
      </c>
      <c r="F327" s="66" t="s">
        <v>181</v>
      </c>
      <c r="G327" s="121"/>
      <c r="H327" s="72">
        <f t="shared" si="16"/>
        <v>0</v>
      </c>
      <c r="I327" s="73"/>
      <c r="K327" s="69"/>
      <c r="L327" s="74"/>
      <c r="M327" s="69"/>
      <c r="N327" s="69"/>
      <c r="O327" s="75"/>
    </row>
    <row r="328" spans="3:15" s="43" customFormat="1" ht="27" customHeight="1" x14ac:dyDescent="0.25">
      <c r="C328" s="76">
        <v>27.42</v>
      </c>
      <c r="D328" s="33" t="s">
        <v>186</v>
      </c>
      <c r="E328" s="109">
        <v>4</v>
      </c>
      <c r="F328" s="66" t="s">
        <v>349</v>
      </c>
      <c r="G328" s="121"/>
      <c r="H328" s="72">
        <f t="shared" si="16"/>
        <v>0</v>
      </c>
      <c r="I328" s="73"/>
      <c r="K328" s="69"/>
      <c r="L328" s="74"/>
      <c r="M328" s="69"/>
      <c r="N328" s="69"/>
      <c r="O328" s="75"/>
    </row>
    <row r="329" spans="3:15" s="43" customFormat="1" ht="27" customHeight="1" x14ac:dyDescent="0.25">
      <c r="C329" s="28"/>
      <c r="D329" s="29" t="s">
        <v>189</v>
      </c>
      <c r="E329" s="106"/>
      <c r="F329" s="30"/>
      <c r="G329" s="113"/>
      <c r="H329" s="31">
        <f>SUM(H330:H332)</f>
        <v>0</v>
      </c>
      <c r="I329" s="57"/>
      <c r="K329" s="69"/>
      <c r="L329" s="74"/>
      <c r="M329" s="69"/>
      <c r="N329" s="69"/>
      <c r="O329" s="75"/>
    </row>
    <row r="330" spans="3:15" s="43" customFormat="1" ht="51.75" customHeight="1" x14ac:dyDescent="0.25">
      <c r="C330" s="76">
        <v>27.43</v>
      </c>
      <c r="D330" s="33" t="s">
        <v>332</v>
      </c>
      <c r="E330" s="109">
        <v>5</v>
      </c>
      <c r="F330" s="66" t="s">
        <v>349</v>
      </c>
      <c r="G330" s="121"/>
      <c r="H330" s="72">
        <f>+ROUND(E330*G330,2)</f>
        <v>0</v>
      </c>
      <c r="I330" s="73"/>
      <c r="K330" s="69"/>
      <c r="L330" s="74"/>
      <c r="M330" s="69"/>
      <c r="N330" s="69"/>
      <c r="O330" s="75"/>
    </row>
    <row r="331" spans="3:15" s="43" customFormat="1" ht="27" customHeight="1" x14ac:dyDescent="0.25">
      <c r="C331" s="76">
        <v>27.44</v>
      </c>
      <c r="D331" s="33" t="s">
        <v>232</v>
      </c>
      <c r="E331" s="109">
        <v>6</v>
      </c>
      <c r="F331" s="66" t="s">
        <v>349</v>
      </c>
      <c r="G331" s="121"/>
      <c r="H331" s="72">
        <f>+ROUND(E331*G331,2)</f>
        <v>0</v>
      </c>
      <c r="I331" s="73"/>
      <c r="K331" s="69"/>
      <c r="L331" s="74"/>
      <c r="M331" s="69"/>
      <c r="N331" s="69"/>
      <c r="O331" s="75"/>
    </row>
    <row r="332" spans="3:15" s="43" customFormat="1" ht="76.5" customHeight="1" x14ac:dyDescent="0.25">
      <c r="C332" s="76">
        <v>27.45</v>
      </c>
      <c r="D332" s="33" t="s">
        <v>333</v>
      </c>
      <c r="E332" s="109">
        <v>1</v>
      </c>
      <c r="F332" s="66" t="s">
        <v>349</v>
      </c>
      <c r="G332" s="121"/>
      <c r="H332" s="72">
        <f>+ROUND(E332*G332,2)</f>
        <v>0</v>
      </c>
      <c r="I332" s="73"/>
      <c r="K332" s="69"/>
      <c r="L332" s="74"/>
      <c r="M332" s="69"/>
      <c r="N332" s="69"/>
      <c r="O332" s="75"/>
    </row>
    <row r="333" spans="3:15" s="43" customFormat="1" ht="27" customHeight="1" x14ac:dyDescent="0.25">
      <c r="C333" s="28"/>
      <c r="D333" s="81" t="s">
        <v>190</v>
      </c>
      <c r="E333" s="110"/>
      <c r="F333" s="82"/>
      <c r="G333" s="122"/>
      <c r="H333" s="31">
        <f>SUM(H334:H336)</f>
        <v>0</v>
      </c>
      <c r="I333" s="71"/>
      <c r="K333" s="69"/>
      <c r="L333" s="74"/>
      <c r="M333" s="69"/>
      <c r="N333" s="69"/>
      <c r="O333" s="75"/>
    </row>
    <row r="334" spans="3:15" s="43" customFormat="1" ht="63.75" customHeight="1" x14ac:dyDescent="0.25">
      <c r="C334" s="76">
        <v>27.46</v>
      </c>
      <c r="D334" s="83" t="s">
        <v>334</v>
      </c>
      <c r="E334" s="109">
        <v>3</v>
      </c>
      <c r="F334" s="84" t="s">
        <v>349</v>
      </c>
      <c r="G334" s="123"/>
      <c r="H334" s="72">
        <f>+ROUND(E334*G334,2)</f>
        <v>0</v>
      </c>
      <c r="I334" s="73"/>
      <c r="K334" s="69"/>
      <c r="L334" s="74"/>
      <c r="M334" s="69"/>
      <c r="N334" s="69"/>
      <c r="O334" s="75"/>
    </row>
    <row r="335" spans="3:15" s="43" customFormat="1" ht="33.75" customHeight="1" x14ac:dyDescent="0.25">
      <c r="C335" s="76">
        <v>27.47</v>
      </c>
      <c r="D335" s="83" t="s">
        <v>335</v>
      </c>
      <c r="E335" s="109">
        <v>1</v>
      </c>
      <c r="F335" s="84" t="s">
        <v>348</v>
      </c>
      <c r="G335" s="123"/>
      <c r="H335" s="72">
        <f>+ROUND(E335*G335,2)</f>
        <v>0</v>
      </c>
      <c r="I335" s="73"/>
      <c r="K335" s="69"/>
      <c r="L335" s="74"/>
      <c r="M335" s="69"/>
      <c r="N335" s="69"/>
      <c r="O335" s="75"/>
    </row>
    <row r="336" spans="3:15" s="43" customFormat="1" ht="42" customHeight="1" x14ac:dyDescent="0.25">
      <c r="C336" s="76">
        <v>27.48</v>
      </c>
      <c r="D336" s="33" t="s">
        <v>336</v>
      </c>
      <c r="E336" s="109">
        <v>1</v>
      </c>
      <c r="F336" s="66" t="s">
        <v>349</v>
      </c>
      <c r="G336" s="121"/>
      <c r="H336" s="72">
        <f>+ROUND(E336*G336,2)</f>
        <v>0</v>
      </c>
      <c r="I336" s="73"/>
      <c r="K336" s="69"/>
      <c r="L336" s="74"/>
      <c r="M336" s="69"/>
      <c r="N336" s="69"/>
      <c r="O336" s="75"/>
    </row>
    <row r="337" spans="2:15" ht="24" customHeight="1" x14ac:dyDescent="0.25">
      <c r="B337" s="9"/>
      <c r="C337" s="28">
        <v>28</v>
      </c>
      <c r="D337" s="29" t="s">
        <v>191</v>
      </c>
      <c r="E337" s="106"/>
      <c r="F337" s="30"/>
      <c r="G337" s="113"/>
      <c r="H337" s="31"/>
      <c r="I337" s="57">
        <f>SUM(H338:H343)</f>
        <v>0</v>
      </c>
      <c r="K337" s="51"/>
      <c r="L337" s="21"/>
      <c r="M337" s="51"/>
      <c r="N337" s="51"/>
      <c r="O337" s="58"/>
    </row>
    <row r="338" spans="2:15" s="43" customFormat="1" ht="102" customHeight="1" x14ac:dyDescent="0.25">
      <c r="C338" s="85">
        <v>28.1</v>
      </c>
      <c r="D338" s="86" t="s">
        <v>337</v>
      </c>
      <c r="E338" s="109">
        <v>50</v>
      </c>
      <c r="F338" s="66" t="s">
        <v>352</v>
      </c>
      <c r="G338" s="124"/>
      <c r="H338" s="35">
        <f t="shared" ref="H338:H343" si="17">+ROUND(E338*G338,2)</f>
        <v>0</v>
      </c>
      <c r="I338" s="73"/>
      <c r="K338" s="69"/>
      <c r="L338" s="74"/>
      <c r="M338" s="69"/>
      <c r="N338" s="69"/>
      <c r="O338" s="75"/>
    </row>
    <row r="339" spans="2:15" s="43" customFormat="1" ht="104.25" customHeight="1" x14ac:dyDescent="0.25">
      <c r="C339" s="85">
        <v>28.2</v>
      </c>
      <c r="D339" s="86" t="s">
        <v>338</v>
      </c>
      <c r="E339" s="109">
        <v>81</v>
      </c>
      <c r="F339" s="66" t="s">
        <v>352</v>
      </c>
      <c r="G339" s="124"/>
      <c r="H339" s="35">
        <f t="shared" si="17"/>
        <v>0</v>
      </c>
      <c r="I339" s="73"/>
      <c r="K339" s="69"/>
      <c r="L339" s="74"/>
      <c r="M339" s="69"/>
      <c r="N339" s="69"/>
      <c r="O339" s="75"/>
    </row>
    <row r="340" spans="2:15" s="43" customFormat="1" ht="99" customHeight="1" x14ac:dyDescent="0.25">
      <c r="C340" s="85">
        <v>28.3</v>
      </c>
      <c r="D340" s="86" t="s">
        <v>339</v>
      </c>
      <c r="E340" s="109">
        <v>520</v>
      </c>
      <c r="F340" s="66" t="s">
        <v>352</v>
      </c>
      <c r="G340" s="124"/>
      <c r="H340" s="35">
        <f t="shared" si="17"/>
        <v>0</v>
      </c>
      <c r="I340" s="73"/>
      <c r="K340" s="69"/>
      <c r="L340" s="74"/>
      <c r="M340" s="69"/>
      <c r="N340" s="69"/>
      <c r="O340" s="75"/>
    </row>
    <row r="341" spans="2:15" s="43" customFormat="1" ht="84" customHeight="1" x14ac:dyDescent="0.25">
      <c r="C341" s="85">
        <v>28.4</v>
      </c>
      <c r="D341" s="86" t="s">
        <v>346</v>
      </c>
      <c r="E341" s="109">
        <v>3</v>
      </c>
      <c r="F341" s="66" t="s">
        <v>349</v>
      </c>
      <c r="G341" s="124"/>
      <c r="H341" s="35">
        <f t="shared" si="17"/>
        <v>0</v>
      </c>
      <c r="I341" s="73"/>
      <c r="K341" s="69"/>
      <c r="L341" s="74"/>
      <c r="M341" s="69"/>
      <c r="N341" s="69"/>
      <c r="O341" s="75"/>
    </row>
    <row r="342" spans="2:15" s="43" customFormat="1" ht="124.5" customHeight="1" x14ac:dyDescent="0.25">
      <c r="C342" s="85">
        <v>28.5</v>
      </c>
      <c r="D342" s="86" t="s">
        <v>340</v>
      </c>
      <c r="E342" s="109">
        <v>1</v>
      </c>
      <c r="F342" s="66" t="s">
        <v>349</v>
      </c>
      <c r="G342" s="124"/>
      <c r="H342" s="35">
        <f t="shared" si="17"/>
        <v>0</v>
      </c>
      <c r="I342" s="73"/>
      <c r="K342" s="69"/>
      <c r="L342" s="74"/>
      <c r="M342" s="69"/>
      <c r="N342" s="69"/>
      <c r="O342" s="75"/>
    </row>
    <row r="343" spans="2:15" s="43" customFormat="1" ht="143.25" customHeight="1" x14ac:dyDescent="0.25">
      <c r="C343" s="85">
        <v>28.6</v>
      </c>
      <c r="D343" s="86" t="s">
        <v>341</v>
      </c>
      <c r="E343" s="109">
        <v>1</v>
      </c>
      <c r="F343" s="66" t="s">
        <v>349</v>
      </c>
      <c r="G343" s="124"/>
      <c r="H343" s="35">
        <f t="shared" si="17"/>
        <v>0</v>
      </c>
      <c r="I343" s="73"/>
      <c r="K343" s="69"/>
      <c r="L343" s="74"/>
      <c r="M343" s="69"/>
      <c r="N343" s="69"/>
      <c r="O343" s="75"/>
    </row>
    <row r="344" spans="2:15" ht="18" customHeight="1" x14ac:dyDescent="0.25">
      <c r="B344" s="9"/>
      <c r="C344" s="28">
        <v>29</v>
      </c>
      <c r="D344" s="29" t="s">
        <v>192</v>
      </c>
      <c r="E344" s="106"/>
      <c r="F344" s="30"/>
      <c r="G344" s="113"/>
      <c r="H344" s="31"/>
      <c r="I344" s="71">
        <f>H345+H347</f>
        <v>0</v>
      </c>
      <c r="K344" s="51"/>
      <c r="L344" s="21"/>
      <c r="M344" s="51"/>
      <c r="N344" s="51"/>
      <c r="O344" s="58"/>
    </row>
    <row r="345" spans="2:15" s="77" customFormat="1" ht="19.5" customHeight="1" x14ac:dyDescent="0.25">
      <c r="C345" s="28"/>
      <c r="D345" s="81" t="s">
        <v>193</v>
      </c>
      <c r="E345" s="106"/>
      <c r="F345" s="30"/>
      <c r="G345" s="113"/>
      <c r="H345" s="31">
        <f>SUM(H346)</f>
        <v>0</v>
      </c>
      <c r="I345" s="57"/>
      <c r="K345" s="78"/>
      <c r="L345" s="79"/>
      <c r="M345" s="78"/>
      <c r="N345" s="78"/>
      <c r="O345" s="80"/>
    </row>
    <row r="346" spans="2:15" s="43" customFormat="1" ht="122.25" customHeight="1" x14ac:dyDescent="0.25">
      <c r="C346" s="85">
        <v>29.1</v>
      </c>
      <c r="D346" s="33" t="s">
        <v>342</v>
      </c>
      <c r="E346" s="109">
        <v>8</v>
      </c>
      <c r="F346" s="66" t="s">
        <v>349</v>
      </c>
      <c r="G346" s="124"/>
      <c r="H346" s="35">
        <f>+ROUND(E346*G346,2)</f>
        <v>0</v>
      </c>
      <c r="I346" s="73"/>
      <c r="K346" s="69"/>
      <c r="L346" s="74"/>
      <c r="M346" s="69"/>
      <c r="N346" s="69"/>
      <c r="O346" s="75"/>
    </row>
    <row r="347" spans="2:15" s="77" customFormat="1" ht="19.5" customHeight="1" x14ac:dyDescent="0.25">
      <c r="C347" s="28"/>
      <c r="D347" s="81" t="s">
        <v>194</v>
      </c>
      <c r="E347" s="106"/>
      <c r="F347" s="30"/>
      <c r="G347" s="113"/>
      <c r="H347" s="31">
        <f>SUM(H348)</f>
        <v>0</v>
      </c>
      <c r="I347" s="57"/>
      <c r="K347" s="78"/>
      <c r="L347" s="79"/>
      <c r="M347" s="78"/>
      <c r="N347" s="78"/>
      <c r="O347" s="80"/>
    </row>
    <row r="348" spans="2:15" s="43" customFormat="1" ht="117" customHeight="1" x14ac:dyDescent="0.25">
      <c r="C348" s="85">
        <v>29.2</v>
      </c>
      <c r="D348" s="33" t="s">
        <v>343</v>
      </c>
      <c r="E348" s="109">
        <v>2</v>
      </c>
      <c r="F348" s="66" t="s">
        <v>349</v>
      </c>
      <c r="G348" s="124"/>
      <c r="H348" s="35">
        <f>+ROUND(E348*G348,2)</f>
        <v>0</v>
      </c>
      <c r="I348" s="73"/>
      <c r="K348" s="69"/>
      <c r="L348" s="74"/>
      <c r="M348" s="69"/>
      <c r="N348" s="69"/>
      <c r="O348" s="75"/>
    </row>
    <row r="349" spans="2:15" ht="18" customHeight="1" x14ac:dyDescent="0.25">
      <c r="B349" s="9"/>
      <c r="C349" s="28">
        <v>30</v>
      </c>
      <c r="D349" s="29" t="s">
        <v>19</v>
      </c>
      <c r="E349" s="106"/>
      <c r="F349" s="30"/>
      <c r="G349" s="113"/>
      <c r="H349" s="31"/>
      <c r="I349" s="71">
        <f>SUM(H350:H357)</f>
        <v>0</v>
      </c>
      <c r="K349" s="51"/>
      <c r="L349" s="21"/>
      <c r="M349" s="51"/>
      <c r="N349" s="51"/>
      <c r="O349" s="58"/>
    </row>
    <row r="350" spans="2:15" ht="18.75" customHeight="1" x14ac:dyDescent="0.25">
      <c r="B350" s="9"/>
      <c r="C350" s="37">
        <v>30.1</v>
      </c>
      <c r="D350" s="33" t="s">
        <v>218</v>
      </c>
      <c r="E350" s="76">
        <v>1</v>
      </c>
      <c r="F350" s="66" t="s">
        <v>349</v>
      </c>
      <c r="G350" s="125"/>
      <c r="H350" s="35">
        <f t="shared" ref="H350:H357" si="18">+ROUND(E350*G350,2)</f>
        <v>0</v>
      </c>
      <c r="I350" s="61"/>
      <c r="K350" s="51"/>
      <c r="L350" s="21"/>
      <c r="M350" s="51"/>
      <c r="N350" s="51"/>
      <c r="O350" s="58"/>
    </row>
    <row r="351" spans="2:15" ht="22.5" customHeight="1" x14ac:dyDescent="0.25">
      <c r="B351" s="9"/>
      <c r="C351" s="37">
        <v>30.2</v>
      </c>
      <c r="D351" s="33" t="s">
        <v>223</v>
      </c>
      <c r="E351" s="76">
        <v>30</v>
      </c>
      <c r="F351" s="66" t="s">
        <v>349</v>
      </c>
      <c r="G351" s="125"/>
      <c r="H351" s="35">
        <f t="shared" si="18"/>
        <v>0</v>
      </c>
      <c r="I351" s="61"/>
      <c r="K351" s="51"/>
      <c r="L351" s="21"/>
      <c r="M351" s="51"/>
      <c r="N351" s="51"/>
      <c r="O351" s="58"/>
    </row>
    <row r="352" spans="2:15" ht="22.5" customHeight="1" x14ac:dyDescent="0.25">
      <c r="B352" s="9"/>
      <c r="C352" s="37">
        <v>30.3</v>
      </c>
      <c r="D352" s="33" t="s">
        <v>219</v>
      </c>
      <c r="E352" s="76">
        <v>9</v>
      </c>
      <c r="F352" s="66" t="s">
        <v>349</v>
      </c>
      <c r="G352" s="125"/>
      <c r="H352" s="35">
        <f t="shared" si="18"/>
        <v>0</v>
      </c>
      <c r="I352" s="61"/>
      <c r="K352" s="51"/>
      <c r="L352" s="21"/>
      <c r="M352" s="51"/>
      <c r="N352" s="51"/>
      <c r="O352" s="58"/>
    </row>
    <row r="353" spans="2:15" ht="27" customHeight="1" x14ac:dyDescent="0.25">
      <c r="B353" s="9"/>
      <c r="C353" s="37">
        <v>30.4</v>
      </c>
      <c r="D353" s="33" t="s">
        <v>220</v>
      </c>
      <c r="E353" s="76">
        <v>15</v>
      </c>
      <c r="F353" s="66" t="s">
        <v>349</v>
      </c>
      <c r="G353" s="125"/>
      <c r="H353" s="35">
        <f t="shared" si="18"/>
        <v>0</v>
      </c>
      <c r="I353" s="61"/>
      <c r="K353" s="51"/>
      <c r="L353" s="21"/>
      <c r="M353" s="51"/>
      <c r="N353" s="51"/>
      <c r="O353" s="58"/>
    </row>
    <row r="354" spans="2:15" ht="19.5" customHeight="1" x14ac:dyDescent="0.25">
      <c r="B354" s="9"/>
      <c r="C354" s="37">
        <v>30.5</v>
      </c>
      <c r="D354" s="33" t="s">
        <v>221</v>
      </c>
      <c r="E354" s="76">
        <v>5</v>
      </c>
      <c r="F354" s="66" t="s">
        <v>349</v>
      </c>
      <c r="G354" s="125"/>
      <c r="H354" s="35">
        <f t="shared" si="18"/>
        <v>0</v>
      </c>
      <c r="I354" s="61"/>
      <c r="K354" s="51"/>
      <c r="L354" s="21"/>
      <c r="M354" s="51"/>
      <c r="N354" s="51"/>
      <c r="O354" s="58"/>
    </row>
    <row r="355" spans="2:15" ht="21" customHeight="1" x14ac:dyDescent="0.25">
      <c r="B355" s="9"/>
      <c r="C355" s="37">
        <v>30.6</v>
      </c>
      <c r="D355" s="33" t="s">
        <v>222</v>
      </c>
      <c r="E355" s="76">
        <v>2</v>
      </c>
      <c r="F355" s="66" t="s">
        <v>349</v>
      </c>
      <c r="G355" s="125"/>
      <c r="H355" s="35">
        <f t="shared" si="18"/>
        <v>0</v>
      </c>
      <c r="I355" s="61"/>
      <c r="K355" s="51"/>
      <c r="L355" s="21"/>
      <c r="M355" s="51"/>
      <c r="N355" s="51"/>
      <c r="O355" s="58"/>
    </row>
    <row r="356" spans="2:15" ht="26.25" customHeight="1" x14ac:dyDescent="0.25">
      <c r="B356" s="9"/>
      <c r="C356" s="37">
        <v>30.7</v>
      </c>
      <c r="D356" s="33" t="s">
        <v>344</v>
      </c>
      <c r="E356" s="76">
        <v>6</v>
      </c>
      <c r="F356" s="66" t="s">
        <v>349</v>
      </c>
      <c r="G356" s="125"/>
      <c r="H356" s="35">
        <f t="shared" si="18"/>
        <v>0</v>
      </c>
      <c r="I356" s="61"/>
      <c r="K356" s="51"/>
      <c r="L356" s="21"/>
      <c r="M356" s="51"/>
      <c r="N356" s="51"/>
      <c r="O356" s="58"/>
    </row>
    <row r="357" spans="2:15" ht="23.25" customHeight="1" x14ac:dyDescent="0.25">
      <c r="B357" s="9"/>
      <c r="C357" s="37">
        <v>30.8</v>
      </c>
      <c r="D357" s="44" t="s">
        <v>236</v>
      </c>
      <c r="E357" s="24">
        <v>1</v>
      </c>
      <c r="F357" s="66" t="s">
        <v>349</v>
      </c>
      <c r="G357" s="125"/>
      <c r="H357" s="35">
        <f t="shared" si="18"/>
        <v>0</v>
      </c>
      <c r="I357" s="61"/>
      <c r="K357" s="51"/>
      <c r="L357" s="21"/>
      <c r="M357" s="51"/>
      <c r="N357" s="51"/>
      <c r="O357" s="58"/>
    </row>
    <row r="358" spans="2:15" ht="26.25" customHeight="1" x14ac:dyDescent="0.25">
      <c r="B358" s="9"/>
      <c r="C358" s="28">
        <v>31</v>
      </c>
      <c r="D358" s="29" t="s">
        <v>17</v>
      </c>
      <c r="E358" s="106"/>
      <c r="F358" s="30"/>
      <c r="G358" s="113"/>
      <c r="H358" s="31"/>
      <c r="I358" s="32">
        <f>SUM(H359:H361)</f>
        <v>0</v>
      </c>
      <c r="L358" s="21"/>
    </row>
    <row r="359" spans="2:15" ht="53.25" customHeight="1" x14ac:dyDescent="0.25">
      <c r="B359" s="9"/>
      <c r="C359" s="37">
        <v>31.1</v>
      </c>
      <c r="D359" s="23" t="s">
        <v>18</v>
      </c>
      <c r="E359" s="52">
        <v>1</v>
      </c>
      <c r="F359" s="49" t="s">
        <v>349</v>
      </c>
      <c r="G359" s="112"/>
      <c r="H359" s="26">
        <f>ROUND(G359*E359,2)</f>
        <v>0</v>
      </c>
      <c r="I359" s="40"/>
      <c r="L359" s="21"/>
    </row>
    <row r="360" spans="2:15" ht="26.25" customHeight="1" x14ac:dyDescent="0.25">
      <c r="B360" s="9"/>
      <c r="C360" s="87">
        <v>31.2</v>
      </c>
      <c r="D360" s="88" t="s">
        <v>23</v>
      </c>
      <c r="E360" s="111">
        <v>1</v>
      </c>
      <c r="F360" s="89" t="s">
        <v>348</v>
      </c>
      <c r="G360" s="126"/>
      <c r="H360" s="90">
        <f>ROUND(G360*E360,2)</f>
        <v>0</v>
      </c>
      <c r="I360" s="91"/>
      <c r="J360" s="3"/>
      <c r="L360" s="21"/>
    </row>
    <row r="361" spans="2:15" ht="8.25" customHeight="1" x14ac:dyDescent="0.25">
      <c r="B361" s="9"/>
      <c r="C361" s="37"/>
      <c r="D361" s="23"/>
      <c r="E361" s="45"/>
      <c r="F361" s="49"/>
      <c r="G361" s="26"/>
      <c r="H361" s="26"/>
      <c r="I361" s="92"/>
    </row>
    <row r="362" spans="2:15" ht="30" customHeight="1" x14ac:dyDescent="0.25">
      <c r="C362" s="93" t="s">
        <v>21</v>
      </c>
      <c r="D362" s="94" t="s">
        <v>24</v>
      </c>
      <c r="E362" s="95"/>
      <c r="F362" s="95"/>
      <c r="G362" s="48"/>
      <c r="H362" s="48"/>
      <c r="I362" s="71">
        <f>SUM(I7:I361)</f>
        <v>0</v>
      </c>
    </row>
    <row r="363" spans="2:15" ht="11.1" customHeight="1" x14ac:dyDescent="0.25">
      <c r="C363" s="96"/>
      <c r="D363" s="33"/>
      <c r="E363" s="97"/>
      <c r="F363" s="66"/>
      <c r="G363" s="39"/>
      <c r="H363" s="39"/>
      <c r="I363" s="98"/>
    </row>
    <row r="364" spans="2:15" ht="30" customHeight="1" x14ac:dyDescent="0.25">
      <c r="C364" s="93" t="s">
        <v>25</v>
      </c>
      <c r="D364" s="94" t="s">
        <v>26</v>
      </c>
      <c r="E364" s="99">
        <v>0.25</v>
      </c>
      <c r="F364" s="95"/>
      <c r="G364" s="48"/>
      <c r="H364" s="48"/>
      <c r="I364" s="71">
        <f>ROUND(I362*E364,2)</f>
        <v>0</v>
      </c>
    </row>
    <row r="365" spans="2:15" ht="9.9499999999999993" customHeight="1" x14ac:dyDescent="0.25">
      <c r="C365" s="96"/>
      <c r="D365" s="33"/>
      <c r="E365" s="97"/>
      <c r="F365" s="66"/>
      <c r="G365" s="39"/>
      <c r="H365" s="39"/>
      <c r="I365" s="98"/>
      <c r="J365" s="51"/>
    </row>
    <row r="366" spans="2:15" ht="30" customHeight="1" x14ac:dyDescent="0.25">
      <c r="C366" s="93" t="s">
        <v>27</v>
      </c>
      <c r="D366" s="94" t="s">
        <v>28</v>
      </c>
      <c r="E366" s="99">
        <v>0.13</v>
      </c>
      <c r="F366" s="95"/>
      <c r="G366" s="48"/>
      <c r="H366" s="48"/>
      <c r="I366" s="71">
        <f>ROUND(((I362+I364)*E366),2)</f>
        <v>0</v>
      </c>
    </row>
    <row r="367" spans="2:15" ht="11.1" customHeight="1" x14ac:dyDescent="0.25">
      <c r="C367" s="96"/>
      <c r="D367" s="33"/>
      <c r="E367" s="97"/>
      <c r="F367" s="66"/>
      <c r="G367" s="39"/>
      <c r="H367" s="39"/>
      <c r="I367" s="98"/>
      <c r="J367" s="51"/>
    </row>
    <row r="368" spans="2:15" s="8" customFormat="1" ht="30" customHeight="1" thickBot="1" x14ac:dyDescent="0.3">
      <c r="B368" s="3"/>
      <c r="C368" s="100" t="s">
        <v>29</v>
      </c>
      <c r="D368" s="101" t="s">
        <v>30</v>
      </c>
      <c r="E368" s="102"/>
      <c r="F368" s="102"/>
      <c r="G368" s="103"/>
      <c r="H368" s="103"/>
      <c r="I368" s="104">
        <f>SUM(I362:I366)</f>
        <v>0</v>
      </c>
      <c r="J368" s="9"/>
      <c r="K368" s="9"/>
      <c r="L368" s="9"/>
      <c r="M368" s="9"/>
      <c r="N368" s="9"/>
      <c r="O368" s="9"/>
    </row>
    <row r="369" spans="2:15" s="8" customFormat="1" ht="11.1" customHeight="1" x14ac:dyDescent="0.25">
      <c r="B369" s="3"/>
      <c r="C369" s="4"/>
      <c r="D369" s="5"/>
      <c r="E369" s="4"/>
      <c r="F369" s="4"/>
      <c r="G369" s="7"/>
      <c r="H369" s="7"/>
      <c r="I369" s="105"/>
      <c r="J369" s="9"/>
      <c r="K369" s="9"/>
      <c r="L369" s="9"/>
      <c r="M369" s="9"/>
      <c r="N369" s="9"/>
      <c r="O369" s="9"/>
    </row>
  </sheetData>
  <mergeCells count="3">
    <mergeCell ref="C3:I3"/>
    <mergeCell ref="C4:I4"/>
    <mergeCell ref="C5:I5"/>
  </mergeCells>
  <printOptions horizontalCentered="1"/>
  <pageMargins left="0.78740157480314965" right="0.78740157480314965" top="0.62992125984251968" bottom="0.6692913385826772" header="0" footer="0.23622047244094491"/>
  <pageSetup scale="51" fitToHeight="0" orientation="portrait" r:id="rId1"/>
  <rowBreaks count="2" manualBreakCount="2">
    <brk id="70" min="1" max="9" man="1"/>
    <brk id="346" min="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FORMULARIO DE OFERTA</vt:lpstr>
      <vt:lpstr>'FORMULARIO DE OFERTA'!Área_de_impresión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2021-11-12T15:56:06Z</dcterms:modified>
</cp:coreProperties>
</file>