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filterPrivacy="1"/>
  <xr:revisionPtr revIDLastSave="0" documentId="8_{F9482A15-5530-4A28-8546-920BD4137CEB}" xr6:coauthVersionLast="36" xr6:coauthVersionMax="36" xr10:uidLastSave="{00000000-0000-0000-0000-000000000000}"/>
  <bookViews>
    <workbookView xWindow="0" yWindow="0" windowWidth="19200" windowHeight="6350" tabRatio="605" xr2:uid="{00000000-000D-0000-FFFF-FFFF00000000}"/>
  </bookViews>
  <sheets>
    <sheet name="PRESUPUESTO " sheetId="16" r:id="rId1"/>
    <sheet name="MEMORIA DE CALCULO" sheetId="18" state="hidden" r:id="rId2"/>
    <sheet name="Hoja1" sheetId="17" state="hidden" r:id="rId3"/>
  </sheets>
  <externalReferences>
    <externalReference r:id="rId4"/>
  </externalReferences>
  <definedNames>
    <definedName name="__xlfn.BAHTTEXT" hidden="1">#NAME?</definedName>
    <definedName name="_Key1" hidden="1">[1]INSUMO_MAQUINARIA!#REF!</definedName>
    <definedName name="_Order1" hidden="1">0</definedName>
    <definedName name="_Order2" hidden="1">0</definedName>
    <definedName name="_xlnm.Print_Area" localSheetId="1">'MEMORIA DE CALCULO'!$B$1:$Q$344</definedName>
    <definedName name="_xlnm.Print_Area" localSheetId="0">'PRESUPUESTO '!$B$2:$J$166</definedName>
    <definedName name="GAMEZ" hidden="1">{"'TABLAS GRAFICAS'!$B$51:$B$62","'GRAFICOS'!$A$45"}</definedName>
    <definedName name="HTML_CodePage" hidden="1">1252</definedName>
    <definedName name="HTML_Control" hidden="1">{"'TABLAS GRAFICAS'!$B$51:$B$62","'GRAFICOS'!$A$45"}</definedName>
    <definedName name="HTML_Description" hidden="1">""</definedName>
    <definedName name="HTML_Email" hidden="1">""</definedName>
    <definedName name="HTML_Header" hidden="1">"GRAFICOS"</definedName>
    <definedName name="HTML_LastUpdate" hidden="1">"11/26/97"</definedName>
    <definedName name="HTML_LineAfter" hidden="1">TRUE</definedName>
    <definedName name="HTML_LineBefore" hidden="1">TRUE</definedName>
    <definedName name="HTML_Name" hidden="1">"Mapeo Digital"</definedName>
    <definedName name="HTML_OBDlg2" hidden="1">TRUE</definedName>
    <definedName name="HTML_OBDlg4" hidden="1">TRUE</definedName>
    <definedName name="HTML_OS" hidden="1">0</definedName>
    <definedName name="HTML_PathFile" hidden="1">"C:\aplicaciones\HTML.htm"</definedName>
    <definedName name="HTML_Title" hidden="1">"ESTADISTICO"</definedName>
    <definedName name="OK" hidden="1">{"'TABLAS GRAFICAS'!$B$51:$B$62","'GRAFICOS'!$A$45"}</definedName>
    <definedName name="_xlnm.Print_Titles" localSheetId="1">'MEMORIA DE CALCULO'!$1:$13</definedName>
    <definedName name="_xlnm.Print_Titles" localSheetId="0">'PRESUPUESTO '!$2:$6</definedName>
  </definedNames>
  <calcPr calcId="191029"/>
</workbook>
</file>

<file path=xl/calcChain.xml><?xml version="1.0" encoding="utf-8"?>
<calcChain xmlns="http://schemas.openxmlformats.org/spreadsheetml/2006/main">
  <c r="L89" i="18" l="1"/>
  <c r="M89" i="18"/>
  <c r="N89" i="18"/>
  <c r="O89" i="18"/>
  <c r="M76" i="18"/>
  <c r="N76" i="18"/>
  <c r="I86" i="18"/>
  <c r="E86" i="18"/>
  <c r="D86" i="18"/>
  <c r="E85" i="18"/>
  <c r="D85" i="18"/>
  <c r="I73" i="18"/>
  <c r="E73" i="18"/>
  <c r="D73" i="18"/>
  <c r="N64" i="18"/>
  <c r="L65" i="18"/>
  <c r="M65" i="18"/>
  <c r="N65" i="18"/>
  <c r="O65" i="18"/>
  <c r="I335" i="18"/>
  <c r="E335" i="18"/>
  <c r="D335" i="18"/>
  <c r="O338" i="18"/>
  <c r="N338" i="18"/>
  <c r="M338" i="18"/>
  <c r="L338" i="18"/>
  <c r="O337" i="18"/>
  <c r="N337" i="18"/>
  <c r="M337" i="18"/>
  <c r="L337" i="18"/>
  <c r="O336" i="18"/>
  <c r="N336" i="18"/>
  <c r="M336" i="18"/>
  <c r="L336" i="18"/>
  <c r="I323" i="18"/>
  <c r="E323" i="18"/>
  <c r="D323" i="18"/>
  <c r="E322" i="18"/>
  <c r="D322" i="18"/>
  <c r="O329" i="18"/>
  <c r="N329" i="18"/>
  <c r="M329" i="18"/>
  <c r="L329" i="18"/>
  <c r="O328" i="18"/>
  <c r="N328" i="18"/>
  <c r="M328" i="18"/>
  <c r="L328" i="18"/>
  <c r="O327" i="18"/>
  <c r="N327" i="18"/>
  <c r="M327" i="18"/>
  <c r="L327" i="18"/>
  <c r="O326" i="18"/>
  <c r="N326" i="18"/>
  <c r="M326" i="18"/>
  <c r="L326" i="18"/>
  <c r="O325" i="18"/>
  <c r="N325" i="18"/>
  <c r="M325" i="18"/>
  <c r="L325" i="18"/>
  <c r="O324" i="18"/>
  <c r="N324" i="18"/>
  <c r="M324" i="18"/>
  <c r="L324" i="18"/>
  <c r="N77" i="18"/>
  <c r="M77" i="18"/>
  <c r="M64" i="18"/>
  <c r="L331" i="18"/>
  <c r="L340" i="18"/>
  <c r="M331" i="18"/>
  <c r="N331" i="18"/>
  <c r="O331" i="18"/>
  <c r="O340" i="18"/>
  <c r="M340" i="18"/>
  <c r="N340" i="18"/>
  <c r="H315" i="18"/>
  <c r="E301" i="18"/>
  <c r="D301" i="18"/>
  <c r="H245" i="18"/>
  <c r="N306" i="18"/>
  <c r="N305" i="18"/>
  <c r="N304" i="18"/>
  <c r="N303" i="18"/>
  <c r="O302" i="18"/>
  <c r="N302" i="18"/>
  <c r="M302" i="18"/>
  <c r="L302" i="18"/>
  <c r="I301" i="18"/>
  <c r="E15" i="18"/>
  <c r="E16" i="18"/>
  <c r="E25" i="18"/>
  <c r="E34" i="18"/>
  <c r="E43" i="18"/>
  <c r="E52" i="18"/>
  <c r="E53" i="18"/>
  <c r="E62" i="18"/>
  <c r="E72" i="18"/>
  <c r="E96" i="18"/>
  <c r="E97" i="18"/>
  <c r="E114" i="18"/>
  <c r="E131" i="18"/>
  <c r="E132" i="18"/>
  <c r="E141" i="18"/>
  <c r="E151" i="18"/>
  <c r="E163" i="18"/>
  <c r="E164" i="18"/>
  <c r="E172" i="18"/>
  <c r="E173" i="18"/>
  <c r="E205" i="18"/>
  <c r="E206" i="18"/>
  <c r="E233" i="18"/>
  <c r="E234" i="18"/>
  <c r="E243" i="18"/>
  <c r="E255" i="18"/>
  <c r="E256" i="18"/>
  <c r="E269" i="18"/>
  <c r="E279" i="18"/>
  <c r="E313" i="18"/>
  <c r="I279" i="18"/>
  <c r="D279" i="18"/>
  <c r="I269" i="18"/>
  <c r="D269" i="18"/>
  <c r="O294" i="18"/>
  <c r="N294" i="18"/>
  <c r="M294" i="18"/>
  <c r="L294" i="18"/>
  <c r="O293" i="18"/>
  <c r="N293" i="18"/>
  <c r="M293" i="18"/>
  <c r="L293" i="18"/>
  <c r="O292" i="18"/>
  <c r="N292" i="18"/>
  <c r="M292" i="18"/>
  <c r="L292" i="18"/>
  <c r="O291" i="18"/>
  <c r="N291" i="18"/>
  <c r="M291" i="18"/>
  <c r="L291" i="18"/>
  <c r="O290" i="18"/>
  <c r="N290" i="18"/>
  <c r="M290" i="18"/>
  <c r="L290" i="18"/>
  <c r="O289" i="18"/>
  <c r="N289" i="18"/>
  <c r="M289" i="18"/>
  <c r="L289" i="18"/>
  <c r="O288" i="18"/>
  <c r="N288" i="18"/>
  <c r="M288" i="18"/>
  <c r="L288" i="18"/>
  <c r="O287" i="18"/>
  <c r="N287" i="18"/>
  <c r="M287" i="18"/>
  <c r="L287" i="18"/>
  <c r="O286" i="18"/>
  <c r="N286" i="18"/>
  <c r="M286" i="18"/>
  <c r="L286" i="18"/>
  <c r="O285" i="18"/>
  <c r="N285" i="18"/>
  <c r="M285" i="18"/>
  <c r="L285" i="18"/>
  <c r="O284" i="18"/>
  <c r="N284" i="18"/>
  <c r="M284" i="18"/>
  <c r="L284" i="18"/>
  <c r="O283" i="18"/>
  <c r="N283" i="18"/>
  <c r="M283" i="18"/>
  <c r="L283" i="18"/>
  <c r="O282" i="18"/>
  <c r="N282" i="18"/>
  <c r="M282" i="18"/>
  <c r="L282" i="18"/>
  <c r="O281" i="18"/>
  <c r="N281" i="18"/>
  <c r="M281" i="18"/>
  <c r="L281" i="18"/>
  <c r="O280" i="18"/>
  <c r="N280" i="18"/>
  <c r="M280" i="18"/>
  <c r="L280" i="18"/>
  <c r="O272" i="18"/>
  <c r="N272" i="18"/>
  <c r="M272" i="18"/>
  <c r="L272" i="18"/>
  <c r="O271" i="18"/>
  <c r="N271" i="18"/>
  <c r="M271" i="18"/>
  <c r="L271" i="18"/>
  <c r="O270" i="18"/>
  <c r="N270" i="18"/>
  <c r="M270" i="18"/>
  <c r="L270" i="18"/>
  <c r="L258" i="18"/>
  <c r="M258" i="18"/>
  <c r="N258" i="18"/>
  <c r="O258" i="18"/>
  <c r="L259" i="18"/>
  <c r="M259" i="18"/>
  <c r="N259" i="18"/>
  <c r="O259" i="18"/>
  <c r="L260" i="18"/>
  <c r="M260" i="18"/>
  <c r="N260" i="18"/>
  <c r="O260" i="18"/>
  <c r="N261" i="18"/>
  <c r="L262" i="18"/>
  <c r="M262" i="18"/>
  <c r="N262" i="18"/>
  <c r="O262" i="18"/>
  <c r="L261" i="18"/>
  <c r="I256" i="18"/>
  <c r="D256" i="18"/>
  <c r="D255" i="18"/>
  <c r="O257" i="18"/>
  <c r="N257" i="18"/>
  <c r="M257" i="18"/>
  <c r="L257" i="18"/>
  <c r="P331" i="18"/>
  <c r="P340" i="18"/>
  <c r="L296" i="18"/>
  <c r="L274" i="18"/>
  <c r="N308" i="18"/>
  <c r="N274" i="18"/>
  <c r="N296" i="18"/>
  <c r="M296" i="18"/>
  <c r="O296" i="18"/>
  <c r="M274" i="18"/>
  <c r="H305" i="18"/>
  <c r="O274" i="18"/>
  <c r="N264" i="18"/>
  <c r="O261" i="18"/>
  <c r="O264" i="18"/>
  <c r="M261" i="18"/>
  <c r="M264" i="18"/>
  <c r="L264" i="18"/>
  <c r="L248" i="18"/>
  <c r="M248" i="18"/>
  <c r="N248" i="18"/>
  <c r="O248" i="18"/>
  <c r="L246" i="18"/>
  <c r="M246" i="18"/>
  <c r="N246" i="18"/>
  <c r="O246" i="18"/>
  <c r="L247" i="18"/>
  <c r="M247" i="18"/>
  <c r="N247" i="18"/>
  <c r="O247" i="18"/>
  <c r="I243" i="18"/>
  <c r="D243" i="18"/>
  <c r="H304" i="18"/>
  <c r="O305" i="18"/>
  <c r="M305" i="18"/>
  <c r="L305" i="18"/>
  <c r="P296" i="18"/>
  <c r="H306" i="18"/>
  <c r="P274" i="18"/>
  <c r="P264" i="18"/>
  <c r="I234" i="18"/>
  <c r="D234" i="18"/>
  <c r="O236" i="18"/>
  <c r="N236" i="18"/>
  <c r="M236" i="18"/>
  <c r="L236" i="18"/>
  <c r="O235" i="18"/>
  <c r="N235" i="18"/>
  <c r="M235" i="18"/>
  <c r="L235" i="18"/>
  <c r="L238" i="18"/>
  <c r="N238" i="18"/>
  <c r="O238" i="18"/>
  <c r="M238" i="18"/>
  <c r="O306" i="18"/>
  <c r="M306" i="18"/>
  <c r="L306" i="18"/>
  <c r="O304" i="18"/>
  <c r="M304" i="18"/>
  <c r="L304" i="18"/>
  <c r="P238" i="18"/>
  <c r="D233" i="18"/>
  <c r="L224" i="18"/>
  <c r="M224" i="18"/>
  <c r="N224" i="18"/>
  <c r="O224" i="18"/>
  <c r="L222" i="18"/>
  <c r="M222" i="18"/>
  <c r="N222" i="18"/>
  <c r="O222" i="18"/>
  <c r="L220" i="18"/>
  <c r="M220" i="18"/>
  <c r="N220" i="18"/>
  <c r="O220" i="18"/>
  <c r="L221" i="18"/>
  <c r="M221" i="18"/>
  <c r="N221" i="18"/>
  <c r="O221" i="18"/>
  <c r="L218" i="18"/>
  <c r="M218" i="18"/>
  <c r="N218" i="18"/>
  <c r="O218" i="18"/>
  <c r="L197" i="18"/>
  <c r="M197" i="18"/>
  <c r="N197" i="18"/>
  <c r="O197" i="18"/>
  <c r="I206" i="18"/>
  <c r="D206" i="18"/>
  <c r="D205" i="18"/>
  <c r="O226" i="18"/>
  <c r="N226" i="18"/>
  <c r="M226" i="18"/>
  <c r="L226" i="18"/>
  <c r="O225" i="18"/>
  <c r="N225" i="18"/>
  <c r="M225" i="18"/>
  <c r="L225" i="18"/>
  <c r="O223" i="18"/>
  <c r="N223" i="18"/>
  <c r="M223" i="18"/>
  <c r="L223" i="18"/>
  <c r="O219" i="18"/>
  <c r="N219" i="18"/>
  <c r="M219" i="18"/>
  <c r="L219" i="18"/>
  <c r="O217" i="18"/>
  <c r="N217" i="18"/>
  <c r="M217" i="18"/>
  <c r="L217" i="18"/>
  <c r="O216" i="18"/>
  <c r="N216" i="18"/>
  <c r="M216" i="18"/>
  <c r="L216" i="18"/>
  <c r="O215" i="18"/>
  <c r="N215" i="18"/>
  <c r="M215" i="18"/>
  <c r="L215" i="18"/>
  <c r="O214" i="18"/>
  <c r="N214" i="18"/>
  <c r="M214" i="18"/>
  <c r="L214" i="18"/>
  <c r="O213" i="18"/>
  <c r="N213" i="18"/>
  <c r="M213" i="18"/>
  <c r="L213" i="18"/>
  <c r="O212" i="18"/>
  <c r="N212" i="18"/>
  <c r="M212" i="18"/>
  <c r="L212" i="18"/>
  <c r="O211" i="18"/>
  <c r="N211" i="18"/>
  <c r="M211" i="18"/>
  <c r="L211" i="18"/>
  <c r="O210" i="18"/>
  <c r="N210" i="18"/>
  <c r="M210" i="18"/>
  <c r="L210" i="18"/>
  <c r="O209" i="18"/>
  <c r="N209" i="18"/>
  <c r="M209" i="18"/>
  <c r="L209" i="18"/>
  <c r="O208" i="18"/>
  <c r="N208" i="18"/>
  <c r="M208" i="18"/>
  <c r="L208" i="18"/>
  <c r="O207" i="18"/>
  <c r="N207" i="18"/>
  <c r="M207" i="18"/>
  <c r="L207" i="18"/>
  <c r="L193" i="18"/>
  <c r="M193" i="18"/>
  <c r="N193" i="18"/>
  <c r="O193" i="18"/>
  <c r="L194" i="18"/>
  <c r="M194" i="18"/>
  <c r="N194" i="18"/>
  <c r="O194" i="18"/>
  <c r="L195" i="18"/>
  <c r="M195" i="18"/>
  <c r="N195" i="18"/>
  <c r="O195" i="18"/>
  <c r="L190" i="18"/>
  <c r="M190" i="18"/>
  <c r="N190" i="18"/>
  <c r="O190" i="18"/>
  <c r="L191" i="18"/>
  <c r="M191" i="18"/>
  <c r="N191" i="18"/>
  <c r="O191" i="18"/>
  <c r="L192" i="18"/>
  <c r="M192" i="18"/>
  <c r="N192" i="18"/>
  <c r="O192" i="18"/>
  <c r="L186" i="18"/>
  <c r="M186" i="18"/>
  <c r="N186" i="18"/>
  <c r="O186" i="18"/>
  <c r="L187" i="18"/>
  <c r="M187" i="18"/>
  <c r="N187" i="18"/>
  <c r="O187" i="18"/>
  <c r="L179" i="18"/>
  <c r="M179" i="18"/>
  <c r="N179" i="18"/>
  <c r="O179" i="18"/>
  <c r="L180" i="18"/>
  <c r="M180" i="18"/>
  <c r="N180" i="18"/>
  <c r="O180" i="18"/>
  <c r="L181" i="18"/>
  <c r="M181" i="18"/>
  <c r="N181" i="18"/>
  <c r="O181" i="18"/>
  <c r="L177" i="18"/>
  <c r="M177" i="18"/>
  <c r="N177" i="18"/>
  <c r="O177" i="18"/>
  <c r="L178" i="18"/>
  <c r="M178" i="18"/>
  <c r="N178" i="18"/>
  <c r="O178" i="18"/>
  <c r="L176" i="18"/>
  <c r="M176" i="18"/>
  <c r="N176" i="18"/>
  <c r="O176" i="18"/>
  <c r="L188" i="18"/>
  <c r="M188" i="18"/>
  <c r="N188" i="18"/>
  <c r="O188" i="18"/>
  <c r="L184" i="18"/>
  <c r="M184" i="18"/>
  <c r="N184" i="18"/>
  <c r="O184" i="18"/>
  <c r="L182" i="18"/>
  <c r="M182" i="18"/>
  <c r="N182" i="18"/>
  <c r="O182" i="18"/>
  <c r="L183" i="18"/>
  <c r="M183" i="18"/>
  <c r="N183" i="18"/>
  <c r="O183" i="18"/>
  <c r="L185" i="18"/>
  <c r="M185" i="18"/>
  <c r="N185" i="18"/>
  <c r="O185" i="18"/>
  <c r="L189" i="18"/>
  <c r="M189" i="18"/>
  <c r="N189" i="18"/>
  <c r="O189" i="18"/>
  <c r="L196" i="18"/>
  <c r="M196" i="18"/>
  <c r="N196" i="18"/>
  <c r="O196" i="18"/>
  <c r="L198" i="18"/>
  <c r="M198" i="18"/>
  <c r="N198" i="18"/>
  <c r="O198" i="18"/>
  <c r="I173" i="18"/>
  <c r="D173" i="18"/>
  <c r="D172" i="18"/>
  <c r="L228" i="18"/>
  <c r="N228" i="18"/>
  <c r="M228" i="18"/>
  <c r="O228" i="18"/>
  <c r="D164" i="18"/>
  <c r="D163" i="18"/>
  <c r="I151" i="18"/>
  <c r="D151" i="18"/>
  <c r="O153" i="18"/>
  <c r="N153" i="18"/>
  <c r="M153" i="18"/>
  <c r="L153" i="18"/>
  <c r="O152" i="18"/>
  <c r="N152" i="18"/>
  <c r="M152" i="18"/>
  <c r="L152" i="18"/>
  <c r="I141" i="18"/>
  <c r="D141" i="18"/>
  <c r="O143" i="18"/>
  <c r="N143" i="18"/>
  <c r="M143" i="18"/>
  <c r="L143" i="18"/>
  <c r="O142" i="18"/>
  <c r="N142" i="18"/>
  <c r="M142" i="18"/>
  <c r="L142" i="18"/>
  <c r="I132" i="18"/>
  <c r="D132" i="18"/>
  <c r="N146" i="18"/>
  <c r="M156" i="18"/>
  <c r="L156" i="18"/>
  <c r="N156" i="18"/>
  <c r="O146" i="18"/>
  <c r="L146" i="18"/>
  <c r="M146" i="18"/>
  <c r="O156" i="18"/>
  <c r="P228" i="18"/>
  <c r="P146" i="18"/>
  <c r="P156" i="18"/>
  <c r="D131" i="18"/>
  <c r="I114" i="18"/>
  <c r="D114" i="18"/>
  <c r="N123" i="18"/>
  <c r="M123" i="18"/>
  <c r="H123" i="18"/>
  <c r="L123" i="18"/>
  <c r="O122" i="18"/>
  <c r="N122" i="18"/>
  <c r="M122" i="18"/>
  <c r="L122" i="18"/>
  <c r="O121" i="18"/>
  <c r="N121" i="18"/>
  <c r="M121" i="18"/>
  <c r="L121" i="18"/>
  <c r="O120" i="18"/>
  <c r="N120" i="18"/>
  <c r="M120" i="18"/>
  <c r="L120" i="18"/>
  <c r="O119" i="18"/>
  <c r="N119" i="18"/>
  <c r="M119" i="18"/>
  <c r="L119" i="18"/>
  <c r="O118" i="18"/>
  <c r="N118" i="18"/>
  <c r="M118" i="18"/>
  <c r="L118" i="18"/>
  <c r="O117" i="18"/>
  <c r="N117" i="18"/>
  <c r="M117" i="18"/>
  <c r="L117" i="18"/>
  <c r="O116" i="18"/>
  <c r="N116" i="18"/>
  <c r="M116" i="18"/>
  <c r="L116" i="18"/>
  <c r="O115" i="18"/>
  <c r="N115" i="18"/>
  <c r="M115" i="18"/>
  <c r="L115" i="18"/>
  <c r="I97" i="18"/>
  <c r="D97" i="18"/>
  <c r="D96" i="18"/>
  <c r="L126" i="18"/>
  <c r="P126" i="18"/>
  <c r="N126" i="18"/>
  <c r="M126" i="18"/>
  <c r="O123" i="18"/>
  <c r="O126" i="18"/>
  <c r="I53" i="18"/>
  <c r="D72" i="18"/>
  <c r="D53" i="18"/>
  <c r="D52" i="18"/>
  <c r="I313" i="18"/>
  <c r="D313" i="18"/>
  <c r="I164" i="18"/>
  <c r="I62" i="18"/>
  <c r="D62" i="18"/>
  <c r="I43" i="18"/>
  <c r="D43" i="18"/>
  <c r="I34" i="18"/>
  <c r="D34" i="18"/>
  <c r="I25" i="18"/>
  <c r="D25" i="18"/>
  <c r="I16" i="18"/>
  <c r="D16" i="18"/>
  <c r="D15" i="18"/>
  <c r="O315" i="18"/>
  <c r="N315" i="18"/>
  <c r="M315" i="18"/>
  <c r="L315" i="18"/>
  <c r="O314" i="18"/>
  <c r="N314" i="18"/>
  <c r="M314" i="18"/>
  <c r="L314" i="18"/>
  <c r="O245" i="18"/>
  <c r="O244" i="18"/>
  <c r="N244" i="18"/>
  <c r="M244" i="18"/>
  <c r="L244" i="18"/>
  <c r="O175" i="18"/>
  <c r="N175" i="18"/>
  <c r="M175" i="18"/>
  <c r="L175" i="18"/>
  <c r="O174" i="18"/>
  <c r="N174" i="18"/>
  <c r="M174" i="18"/>
  <c r="L174" i="18"/>
  <c r="O166" i="18"/>
  <c r="O165" i="18"/>
  <c r="N165" i="18"/>
  <c r="M165" i="18"/>
  <c r="L165" i="18"/>
  <c r="O134" i="18"/>
  <c r="N134" i="18"/>
  <c r="M134" i="18"/>
  <c r="L134" i="18"/>
  <c r="O133" i="18"/>
  <c r="N133" i="18"/>
  <c r="M133" i="18"/>
  <c r="L133" i="18"/>
  <c r="N106" i="18"/>
  <c r="H106" i="18"/>
  <c r="N105" i="18"/>
  <c r="L105" i="18"/>
  <c r="O104" i="18"/>
  <c r="N104" i="18"/>
  <c r="M104" i="18"/>
  <c r="L104" i="18"/>
  <c r="O103" i="18"/>
  <c r="N103" i="18"/>
  <c r="M103" i="18"/>
  <c r="L103" i="18"/>
  <c r="O102" i="18"/>
  <c r="N102" i="18"/>
  <c r="M102" i="18"/>
  <c r="L102" i="18"/>
  <c r="O101" i="18"/>
  <c r="N101" i="18"/>
  <c r="M101" i="18"/>
  <c r="L101" i="18"/>
  <c r="O100" i="18"/>
  <c r="N100" i="18"/>
  <c r="M100" i="18"/>
  <c r="L100" i="18"/>
  <c r="O99" i="18"/>
  <c r="N99" i="18"/>
  <c r="M99" i="18"/>
  <c r="L99" i="18"/>
  <c r="O98" i="18"/>
  <c r="N98" i="18"/>
  <c r="M98" i="18"/>
  <c r="L98" i="18"/>
  <c r="N88" i="18"/>
  <c r="M88" i="18"/>
  <c r="O87" i="18"/>
  <c r="N87" i="18"/>
  <c r="M87" i="18"/>
  <c r="L87" i="18"/>
  <c r="O78" i="18"/>
  <c r="N78" i="18"/>
  <c r="M78" i="18"/>
  <c r="L78" i="18"/>
  <c r="N75" i="18"/>
  <c r="M75" i="18"/>
  <c r="O74" i="18"/>
  <c r="N74" i="18"/>
  <c r="M74" i="18"/>
  <c r="L74" i="18"/>
  <c r="O63" i="18"/>
  <c r="N63" i="18"/>
  <c r="M63" i="18"/>
  <c r="L63" i="18"/>
  <c r="O55" i="18"/>
  <c r="N55" i="18"/>
  <c r="M55" i="18"/>
  <c r="L55" i="18"/>
  <c r="O54" i="18"/>
  <c r="N54" i="18"/>
  <c r="M54" i="18"/>
  <c r="L54" i="18"/>
  <c r="O45" i="18"/>
  <c r="N45" i="18"/>
  <c r="M45" i="18"/>
  <c r="L45" i="18"/>
  <c r="O44" i="18"/>
  <c r="N44" i="18"/>
  <c r="M44" i="18"/>
  <c r="L44" i="18"/>
  <c r="O36" i="18"/>
  <c r="N36" i="18"/>
  <c r="M36" i="18"/>
  <c r="L36" i="18"/>
  <c r="O35" i="18"/>
  <c r="N35" i="18"/>
  <c r="M35" i="18"/>
  <c r="L35" i="18"/>
  <c r="O27" i="18"/>
  <c r="N27" i="18"/>
  <c r="M27" i="18"/>
  <c r="L27" i="18"/>
  <c r="O26" i="18"/>
  <c r="N26" i="18"/>
  <c r="M26" i="18"/>
  <c r="L26" i="18"/>
  <c r="O18" i="18"/>
  <c r="N18" i="18"/>
  <c r="M18" i="18"/>
  <c r="L18" i="18"/>
  <c r="O17" i="18"/>
  <c r="N17" i="18"/>
  <c r="M17" i="18"/>
  <c r="L17" i="18"/>
  <c r="O106" i="18"/>
  <c r="H64" i="18"/>
  <c r="L20" i="18"/>
  <c r="L29" i="18"/>
  <c r="L38" i="18"/>
  <c r="L47" i="18"/>
  <c r="L57" i="18"/>
  <c r="M91" i="18"/>
  <c r="M200" i="18"/>
  <c r="N20" i="18"/>
  <c r="N38" i="18"/>
  <c r="N47" i="18"/>
  <c r="N57" i="18"/>
  <c r="O137" i="18"/>
  <c r="M317" i="18"/>
  <c r="L137" i="18"/>
  <c r="O200" i="18"/>
  <c r="L200" i="18"/>
  <c r="O317" i="18"/>
  <c r="M38" i="18"/>
  <c r="M67" i="18"/>
  <c r="N200" i="18"/>
  <c r="M29" i="18"/>
  <c r="M57" i="18"/>
  <c r="N91" i="18"/>
  <c r="M20" i="18"/>
  <c r="M47" i="18"/>
  <c r="N67" i="18"/>
  <c r="O20" i="18"/>
  <c r="O38" i="18"/>
  <c r="M137" i="18"/>
  <c r="N137" i="18"/>
  <c r="L317" i="18"/>
  <c r="O29" i="18"/>
  <c r="O47" i="18"/>
  <c r="N317" i="18"/>
  <c r="N29" i="18"/>
  <c r="O57" i="18"/>
  <c r="O168" i="18"/>
  <c r="L245" i="18"/>
  <c r="L250" i="18"/>
  <c r="L106" i="18"/>
  <c r="N80" i="18"/>
  <c r="M80" i="18"/>
  <c r="N109" i="18"/>
  <c r="N245" i="18"/>
  <c r="N250" i="18"/>
  <c r="M105" i="18"/>
  <c r="O105" i="18"/>
  <c r="M106" i="18"/>
  <c r="O250" i="18"/>
  <c r="L166" i="18"/>
  <c r="L168" i="18"/>
  <c r="N166" i="18"/>
  <c r="N168" i="18"/>
  <c r="M245" i="18"/>
  <c r="M250" i="18"/>
  <c r="M166" i="18"/>
  <c r="M168" i="18"/>
  <c r="P20" i="18"/>
  <c r="P317" i="18"/>
  <c r="P200" i="18"/>
  <c r="P47" i="18"/>
  <c r="P57" i="18"/>
  <c r="L64" i="18"/>
  <c r="O64" i="18"/>
  <c r="O67" i="18"/>
  <c r="H303" i="18"/>
  <c r="M303" i="18"/>
  <c r="M308" i="18"/>
  <c r="P38" i="18"/>
  <c r="P29" i="18"/>
  <c r="P137" i="18"/>
  <c r="P250" i="18"/>
  <c r="L109" i="18"/>
  <c r="O109" i="18"/>
  <c r="M109" i="18"/>
  <c r="P168" i="18"/>
  <c r="L67" i="18"/>
  <c r="H75" i="18"/>
  <c r="H77" i="18"/>
  <c r="O303" i="18"/>
  <c r="O308" i="18"/>
  <c r="L303" i="18"/>
  <c r="L308" i="18"/>
  <c r="P308" i="18"/>
  <c r="P67" i="18"/>
  <c r="P109" i="18"/>
  <c r="C153" i="16"/>
  <c r="C143" i="16"/>
  <c r="C144" i="16" s="1"/>
  <c r="C145" i="16" s="1"/>
  <c r="C146" i="16" s="1"/>
  <c r="C147" i="16" s="1"/>
  <c r="C148" i="16" s="1"/>
  <c r="C149" i="16" s="1"/>
  <c r="C150" i="16" s="1"/>
  <c r="C151" i="16" s="1"/>
  <c r="L77" i="18"/>
  <c r="O77" i="18"/>
  <c r="L75" i="18"/>
  <c r="O75" i="18"/>
  <c r="H88" i="18"/>
  <c r="O88" i="18"/>
  <c r="O91" i="18"/>
  <c r="L88" i="18"/>
  <c r="L91" i="18"/>
  <c r="H76" i="18"/>
  <c r="P91" i="18"/>
  <c r="L76" i="18"/>
  <c r="L80" i="18"/>
  <c r="O76" i="18"/>
  <c r="O80" i="18"/>
  <c r="P80" i="18"/>
</calcChain>
</file>

<file path=xl/sharedStrings.xml><?xml version="1.0" encoding="utf-8"?>
<sst xmlns="http://schemas.openxmlformats.org/spreadsheetml/2006/main" count="523" uniqueCount="318">
  <si>
    <t>PRESUPUESTO OFICIAL</t>
  </si>
  <si>
    <t>PARTIDA</t>
  </si>
  <si>
    <t>DESCRIPCIÓN</t>
  </si>
  <si>
    <t>CANTIDAD</t>
  </si>
  <si>
    <t>PRECIO UNITARIO</t>
  </si>
  <si>
    <t>SUB TOTAL</t>
  </si>
  <si>
    <t>TOTAL</t>
  </si>
  <si>
    <t>PISOS</t>
  </si>
  <si>
    <t>PUERTAS</t>
  </si>
  <si>
    <t>VENTANAS</t>
  </si>
  <si>
    <t>CIELOS FALSOS</t>
  </si>
  <si>
    <t>MUEBLES</t>
  </si>
  <si>
    <t xml:space="preserve">ACABADOS </t>
  </si>
  <si>
    <t>EXCAVACION EN FUNDACIONES</t>
  </si>
  <si>
    <t>RELLENOS COMPACTADOS MATERIAL SELECTO</t>
  </si>
  <si>
    <t>RELLENOS COMPACTADOS  SUELO CEMENTO 20:1</t>
  </si>
  <si>
    <t>CONCRETO ESTRUCTURAL</t>
  </si>
  <si>
    <t>ESTRUCTURA METALICA</t>
  </si>
  <si>
    <t>AGUAS RESIDUALES</t>
  </si>
  <si>
    <t>Suministro e Inst. Resumidero de piso de ø 2" con rejilla cuadrada de acero inoxidable, removible, atornillada y ajustable.</t>
  </si>
  <si>
    <t>Prueba de hermeticidad de las tuberías.</t>
  </si>
  <si>
    <t>AGUA POTABLE</t>
  </si>
  <si>
    <t>Prueba de presión de las tuberías.</t>
  </si>
  <si>
    <t>AGUAS LLUVIAS</t>
  </si>
  <si>
    <t>Suministro e Instalación Tubería PVC de diam. ø4" 100 PSI, incluye accesorios.</t>
  </si>
  <si>
    <t>ARTEFACTOS SANITARIOS Y EQUIPOS</t>
  </si>
  <si>
    <t>INSTALACIONES ELECTRICAS</t>
  </si>
  <si>
    <t>Suministro y colocación de divisiones livianas con doble forro de tabla cementada, espesor de 1/2",  fijada a bastidores metálicos (postes y canales) de lámina galvanizada tipo pesada @ 40 cm de separación máxima, con tornillos autorroscantes con separación de 16". Juntas ocultas con cinta de malla de fibra de vidrio. Incluye: Pintura final.</t>
  </si>
  <si>
    <t>AIRE ACONDICIONADO Y EXTRACCION MECANICA</t>
  </si>
  <si>
    <t>Suministro e Instalación Tub. ø 1 1/2" 100 PSI JC, incluye accesorios, trazo y todo lo necesario para dejar completamente conectados los artefactos sanitarios.</t>
  </si>
  <si>
    <t>Suministro e Instalación Tub. ø 2" 125 PSI JC, incluye accesorios, trazo y todo lo necesario para dejar completamente conectados los artefactos sanitarios.</t>
  </si>
  <si>
    <t>Suministro e Instalación Tub. ø 4" 125 PSI JC, incluye accesorios, trazo y todo lo necesario para dejar completamente conectados los artefactos sanitarios.</t>
  </si>
  <si>
    <t>Suministro e instalación de inodoro de una pieza y del tipo elongado de alta resistencia, que incluya asiento del tipo pesado, tapadera y accesorios.</t>
  </si>
  <si>
    <t>SERVICIO DE DIALISIS</t>
  </si>
  <si>
    <t>Canalizado y alambrado de unidad de iluminación, incluye interruptor, accesorios y otros.</t>
  </si>
  <si>
    <t xml:space="preserve">Suministro e Instalación de Luminaria  spot light doble, incluye base y dos reflectores LED con IP mayor de 70,  2x18 watts </t>
  </si>
  <si>
    <t xml:space="preserve">Suministro e Instalación de PANEL LED circular de 6 plg. 120 V,  y accesorios. </t>
  </si>
  <si>
    <t>Canalizado y Alambrado de unidad de tomacorriente tipo TIERRA AISLADA a 120 voltios, doble, polarizado. Incluye toma grado HOSPITALARIO TIERRA AISLADA y demás accesorios.</t>
  </si>
  <si>
    <t>Canalizado y Alambrado de unidad de tomacorriente a 120 voltios, doble, polarizado. Incluye toma grado HOSPITALARIO y demás accesorios.</t>
  </si>
  <si>
    <t>U</t>
  </si>
  <si>
    <t>Construcción de poceta para aseo pretil de ladrillo de obra de 10x20x40, repellado y enchape con azulejo de 20x20, tapón resumidero atornillado de acero inoxidable y grifo de hierro cromado.</t>
  </si>
  <si>
    <t xml:space="preserve">Suministro e instalación de cielo falso de fibrocemento liso de 2' x 4' x 6 mm., perfilería de aluminio tipo pesado, suspendido con alambre galvanizado #14 entorchado, aplicación de dos manos de pintura (como mínimo) tipo látex, color blanco, arriostramiento sismo resistente cada 2.40 mts. ambos sentidos. </t>
  </si>
  <si>
    <r>
      <t xml:space="preserve">1. </t>
    </r>
    <r>
      <rPr>
        <sz val="11"/>
        <color indexed="8"/>
        <rFont val="Calibri"/>
        <family val="2"/>
      </rPr>
      <t>Uniformizar el tipo de letra, se observan distintos tipos y tamaños de letras.</t>
    </r>
  </si>
  <si>
    <t>2. Tomando en cuenta que los temas de: normas que aplican y obras provisionales son generalidades y que no son actividades reflejadas en el plan de oferta, no cuentan con numeral, por lo tanto podrán ir como parte introductoria del documento de especificaciones técnicas, por lo que el numeral 1 debería ser “Desmontajes y demoliciones”, igual que el formulario, para ello le anexo el siguiente ejemplo para mayor comprensión:</t>
  </si>
  <si>
    <t>3. En especificaciones técnicas en la especificación de techos, quitar párrafo donde hace referencia a instalación de laminas sobre polines espaciales, considerando que la obra es nueva.</t>
  </si>
  <si>
    <t>4. De acuerdo a especificaciones y planos, en algunos de los muebles esta utilizando losa de cuarzo cuando este material es mucho mas costoso que el granito, favor cambiarlo porque con estos materiales en muebles los costos se elevan considerablemente, dejar granito.</t>
  </si>
  <si>
    <t>5. El mueble M-3 tiene un vidrio cuya altura es de 1.20, cuando lo recomendable es de 1.00 mts, favor corregir, además falta especificar el tipo de superficie de este mueble, el cual deberá ser del mismo material de la repisa.</t>
  </si>
  <si>
    <t>6. En las puertas se observa que aun cuenta con materiales y/o acabados que no van con el costo que hemos puesto a estos elementos, por ejemplo todavía colocamos los zócalos de aluminio y brazo de cierre hidráulico de uso pesado (solo el brazo tiene un costo $65.00 uso pesado como lo especifica el formulario), por lo general y por las limitantes, estos accesorios no llevan las puertas que colocamos en las unidades de salud, favor corregir.</t>
  </si>
  <si>
    <t>7. La puerta P-1 se observa según detalle de planos que es completamente de vidrio y con protección en ambas caras con tope de camilla con lamina de acero, sugiero que el vidrio sea hasta la mitad y la parte inferior con panel de aluminio y su respectivo tope de camilla, evalúelo.</t>
  </si>
  <si>
    <t>8. Las puertas P-3 corresponden a puertas de Servicios Sanitarios y les esta colocando según el formulario de oferta “tope de camilla de lamina de acero inoxidable….” Favor corregir y dejarlas como las que utilizamos en las unidades de salud.</t>
  </si>
  <si>
    <t>9. Las puertas P-6 de las áreas de conexión y estabilización según formulario de oferta no llevan mirillas de vidrio, y las de los consultorios si, cuando debería ser lo contrario favor revisar y corregir.</t>
  </si>
  <si>
    <t>10. A las puertas P- 7 de los consultorios les esta colocando topes de camilla de acero inoxidable, zócalos de aluminio, mirilla de vidrio y brazo de cierre hidráulico de uso pesado, con todos esos accesorios su valor incrementa, favor colocar el tipo de puerta que colocamos en los consultorio de nuestras unidades de salud, además las puertas de consultorios no llevan mirilla por la privacidad del paciente, favor revisar.</t>
  </si>
  <si>
    <t>11. Para las puertas P-8 favor colocar puertas de madera con las características que utilizamos para las puertas de sanitarios de las unidades de salud.</t>
  </si>
  <si>
    <t>12. Revisar la numeración del presupuesto, del numeral 2 se va al numeral 4 y este se repite, favor corregir.</t>
  </si>
  <si>
    <t>13. El monto de la conformación de la acera veo que fue modificado hoy es mas alto a $178.23.</t>
  </si>
  <si>
    <t>14. En los Membretes de los planos aparece como fuente de financiamiento GOES, favor quitarlo ya que son Fondos PRIDES II (ver nota de asignación)</t>
  </si>
  <si>
    <t>ALBAÑILERIA</t>
  </si>
  <si>
    <t>INSTALACIONES HIDRAULICAS</t>
  </si>
  <si>
    <t>PAREDES LIVIANAS</t>
  </si>
  <si>
    <t>16.1.1</t>
  </si>
  <si>
    <t>16.1.2</t>
  </si>
  <si>
    <t>16.1.3</t>
  </si>
  <si>
    <t>16.1.4</t>
  </si>
  <si>
    <t>16.1.5</t>
  </si>
  <si>
    <t>16.1.6</t>
  </si>
  <si>
    <t>16.1.7</t>
  </si>
  <si>
    <t>16.1.10</t>
  </si>
  <si>
    <t>16.2.1</t>
  </si>
  <si>
    <t>16.2.2</t>
  </si>
  <si>
    <t>16.2.3</t>
  </si>
  <si>
    <t>16.2.4</t>
  </si>
  <si>
    <t>16.2.5</t>
  </si>
  <si>
    <t>16.2.6</t>
  </si>
  <si>
    <t>16.2.7</t>
  </si>
  <si>
    <t>16.3.1</t>
  </si>
  <si>
    <t>16.3.2</t>
  </si>
  <si>
    <t>16.3.3</t>
  </si>
  <si>
    <t>16.3.4</t>
  </si>
  <si>
    <t>16.3.5</t>
  </si>
  <si>
    <t>16.3.6</t>
  </si>
  <si>
    <t>16.3.7</t>
  </si>
  <si>
    <t>16.3.8</t>
  </si>
  <si>
    <t>16.4.1</t>
  </si>
  <si>
    <t>16.4.2</t>
  </si>
  <si>
    <t>16.4.3</t>
  </si>
  <si>
    <t>CUBIERTA DE TECHO</t>
  </si>
  <si>
    <t>MISCELANEOS</t>
  </si>
  <si>
    <t>Suministro y colocación de placa conmemorativa del proyecto elaborada en bronce, cuyas medidas serán de 0.70 x 0.60 mts. aproximadamente; diseño, colores y leyendas a definir</t>
  </si>
  <si>
    <t>Suministro y  Instalación de Extintor de Polvo Químico Seco tipo ABC de 20 lbs.</t>
  </si>
  <si>
    <t>SEÑALETICA</t>
  </si>
  <si>
    <t>Rótulos acrílicos para identificación de todas las áreas de la Unidad: consultorios, administración, etc. Sujetos a pared.</t>
  </si>
  <si>
    <t>Rótulo de advertencia de riesgo eléctrico</t>
  </si>
  <si>
    <t>Señal de extintor o señal de protección contra incendios</t>
  </si>
  <si>
    <t xml:space="preserve">Señal de salida de forma rectangular </t>
  </si>
  <si>
    <t>Sistema de riel para cortina en cielo falso.</t>
  </si>
  <si>
    <t>16.2.8</t>
  </si>
  <si>
    <t>16.2.9</t>
  </si>
  <si>
    <t>16.2.10</t>
  </si>
  <si>
    <t>16.2.11</t>
  </si>
  <si>
    <t>Supresor de picos de transitorios TVSS TVSS 100 KA, TRIFASICO 127/220V</t>
  </si>
  <si>
    <t>Canalizado y Alambrado para unidad de ventilación a 120 voltios desde los circuitos plasmados en plano, incluye, cable, ducto flexible  y demás accesorios .</t>
  </si>
  <si>
    <t>Suministro e instalación de difusores 12"x12" (4v), con dampers.</t>
  </si>
  <si>
    <t>mes</t>
  </si>
  <si>
    <t>Suministro e instalación de zócalo tipo cerámico h=7 cm</t>
  </si>
  <si>
    <t>Suministro e Instalación Tub. PVC  ø 1" 250 PSI JC SDR 17, incluye accesorios,  elementos de sujeción al techo y niples metálicos para paso de tuberías en paredes.</t>
  </si>
  <si>
    <t>Suministro e Instalación Tub. PVC ø 1 1/4" 250 PSI JC SDR 17, incluye accesorios,  elementos de sujeción al techo y niples metálicos para paso de tuberías en paredes.</t>
  </si>
  <si>
    <t>Suministro e Instalación Tub. PVC  ø1 1/2" 250 PSI JR SDR 17, incluye accesorios.</t>
  </si>
  <si>
    <t>Suministro e Instalación Tub. PVC  ø 3/4" 250 PSI JC SDR 17, incluye accesorios,  elementos de sujeción al techo y niples metálicos para paso de tuberías en paredes.</t>
  </si>
  <si>
    <t>Suministro e Instalación Tub. PVC  ø 1/2" 315 PSI JC SDR 13.5, incluye accesorios y niples metálicos para paso de tuberías en pared hacia los artefactos sanitarios.</t>
  </si>
  <si>
    <t>Bodega e instalaciones provisionales</t>
  </si>
  <si>
    <t>Instalación provisional Agua Potable, Aguas Negras y Energía Eléctrica</t>
  </si>
  <si>
    <t>Suministro e Instalación de rotulo provisional</t>
  </si>
  <si>
    <t>Suministro e instalación de Tablero TG- UDI de 24 espacios, 208V/3P, con barras de 225 Amperios. Incluye térmicos, barras de neutro y tierra, accesorios y otros. Incluye MAIN 225 AMP.3POLOS/ 240 VOLT.</t>
  </si>
  <si>
    <t xml:space="preserve">Cumbrera de lámina  de aluminio y zinc, #24 </t>
  </si>
  <si>
    <t>Suministro e instalación de puerta P-3 metálica (1.20 x 2.20 m), doble forro de lámina de hierro de 1/16", Incluye: contramarco de ángulo de hierro de 1 1/2"x1 1/2"x1/8 ", marco y refuerzo de tubo de hierro cuadrado de 1" chapa 14, 2 haladeras metálicas de hierro liso de ∅5/8", 3 bisagras tipo cápsula de 5/8"x5", chapa de parche, 2 manos de anticorrosivo y 1 de pintura  aceite  aplicada con soplete.</t>
  </si>
  <si>
    <t>Suministro e instalación de rejillas de puerta RP 10"x10".</t>
  </si>
  <si>
    <t>Suministro e instalación de rejillas de aire exterior RAE 8"x6".</t>
  </si>
  <si>
    <t>Suministro e instalación de rejillas de retorno RR 18"x12", con dampers.</t>
  </si>
  <si>
    <t>Suministro e instalación de rejillas de retorno RR 24"x14", con dampers.</t>
  </si>
  <si>
    <t>Suministro e Instalación Tub. ø 3" 125 PSI JC, incluye accesorios, trazo y todo lo necesario para dejar completamente conectados los artefactos sanitarios.</t>
  </si>
  <si>
    <t>Descarga en Caja Existente</t>
  </si>
  <si>
    <t>Cajas de registro 0.40x0.40m, Altura variable e interior con acabado afinado y pulido y tapadera de concreto de 5 cm.</t>
  </si>
  <si>
    <t>Entronque con tubería de Acero Galvanizado de tres pulgadas existente con tubería de PVC de Ø 1 1/2" a instalar para suministro de agua potable en Unidad Renal.</t>
  </si>
  <si>
    <t>Suministro e Instalación Tubería PVC de diam. ø6" 100 PSI.</t>
  </si>
  <si>
    <t>Demolición y desalojo de cajas de aguas lluvias existentes</t>
  </si>
  <si>
    <t>Caja de conexión de Aguas Lluvias con parilla de 0.40x0.40m interno, altura variable e interior repellado, afinado y pulido.</t>
  </si>
  <si>
    <t>Descarga en caja existente. (Apertura y sello para paso de tuberías.)</t>
  </si>
  <si>
    <t>16.4.4</t>
  </si>
  <si>
    <t xml:space="preserve">PRESUPUESTO: </t>
  </si>
  <si>
    <t>Propietario</t>
  </si>
  <si>
    <t>Fecha :</t>
  </si>
  <si>
    <t>A</t>
  </si>
  <si>
    <t>RESULTADOS</t>
  </si>
  <si>
    <t>LONGITUD</t>
  </si>
  <si>
    <t>ANCHO</t>
  </si>
  <si>
    <t>PERALTE</t>
  </si>
  <si>
    <t>NUMERO</t>
  </si>
  <si>
    <t>VOLUMEN</t>
  </si>
  <si>
    <t xml:space="preserve">AREA </t>
  </si>
  <si>
    <t>UNIDADES</t>
  </si>
  <si>
    <t>ELEMENTO</t>
  </si>
  <si>
    <t>UBICACIÓN</t>
  </si>
  <si>
    <t>DEL</t>
  </si>
  <si>
    <t>DE</t>
  </si>
  <si>
    <t>OSERVACIONES</t>
  </si>
  <si>
    <t>ELEMENTOS</t>
  </si>
  <si>
    <t>TOTALES</t>
  </si>
  <si>
    <t>Eje A</t>
  </si>
  <si>
    <t>Eje I</t>
  </si>
  <si>
    <t>Eje J</t>
  </si>
  <si>
    <t>Eje F</t>
  </si>
  <si>
    <t>Eje H</t>
  </si>
  <si>
    <t>Bodega</t>
  </si>
  <si>
    <t>Eje 2, 4 y 7</t>
  </si>
  <si>
    <t>Eje 4´</t>
  </si>
  <si>
    <t>Eje 1 y 10</t>
  </si>
  <si>
    <t xml:space="preserve">EJE C, F H </t>
  </si>
  <si>
    <t>ENTRE EJE 5 Y 6</t>
  </si>
  <si>
    <t>ENTRE EJE 1 Y 10</t>
  </si>
  <si>
    <t>Cubierta</t>
  </si>
  <si>
    <t>Pared de mampostería reforzada de bloque de concreto tipo stretcher de 0.15x0.40x0.20 m, incluye elaboración de soleras. Ver detalle de refuerzos verticales y horizontales, arriostramiento antisísmico y juntas</t>
  </si>
  <si>
    <t>Eje F y H SUPERIOR</t>
  </si>
  <si>
    <t>Eje F y H</t>
  </si>
  <si>
    <t>Eje A y J</t>
  </si>
  <si>
    <t>Eje A y J SUPERIOR</t>
  </si>
  <si>
    <t>Eje I SUPERIOR</t>
  </si>
  <si>
    <t>Eje A Puerta P-1</t>
  </si>
  <si>
    <t>Eje A Ventana V-1</t>
  </si>
  <si>
    <t>Eje A Ventana V-3</t>
  </si>
  <si>
    <t>Eje J Ventana V-3</t>
  </si>
  <si>
    <t>Eje J Ventana V-4</t>
  </si>
  <si>
    <t>Eje J Ventana V-5</t>
  </si>
  <si>
    <t>Eje I Puerta P-5</t>
  </si>
  <si>
    <t>Eje I Puerta P-7</t>
  </si>
  <si>
    <t>Eje 10 Ventana V-3</t>
  </si>
  <si>
    <t>Eje 1 Puerta P-3</t>
  </si>
  <si>
    <t>Eje 1 Ventana V-2</t>
  </si>
  <si>
    <t>Eje 1 Ventana V-3</t>
  </si>
  <si>
    <t>Eje 10 Ventana V-5</t>
  </si>
  <si>
    <t>Eje 10 Ventana V-6</t>
  </si>
  <si>
    <t>Entre Eje A y C</t>
  </si>
  <si>
    <t>Entre Eje A y C, Puerta P-7</t>
  </si>
  <si>
    <t>Entre Eje A y C, Puerta P-6</t>
  </si>
  <si>
    <t>Entre Eje A y C, Puerta P-5</t>
  </si>
  <si>
    <t>Entre Eje A y C, Puerta P-10</t>
  </si>
  <si>
    <t>Entre Eje D y F</t>
  </si>
  <si>
    <t>Entre Eje F y H</t>
  </si>
  <si>
    <t>Eje 5</t>
  </si>
  <si>
    <t>Eje 3</t>
  </si>
  <si>
    <t>Eje 5 Puerta P-5</t>
  </si>
  <si>
    <t>Eje 6</t>
  </si>
  <si>
    <t>Eje 6 Puerta P-4</t>
  </si>
  <si>
    <t>Eje 6 Puerta P-5</t>
  </si>
  <si>
    <t>Eje 6 Puerta P-9</t>
  </si>
  <si>
    <t>Eje 6 Ventana V-7</t>
  </si>
  <si>
    <t>Eje 8</t>
  </si>
  <si>
    <t>Eje 8, Puerta P-7</t>
  </si>
  <si>
    <t>Eje 9</t>
  </si>
  <si>
    <t>Eje 9, Puerta P-8</t>
  </si>
  <si>
    <t>Area</t>
  </si>
  <si>
    <t xml:space="preserve">Trazo y Nivelación </t>
  </si>
  <si>
    <t>Longitud de paredes</t>
  </si>
  <si>
    <t>Area de Baños</t>
  </si>
  <si>
    <t>Eje 5 Puerta P-2</t>
  </si>
  <si>
    <t>Area de paredes</t>
  </si>
  <si>
    <t>Area codigo 1</t>
  </si>
  <si>
    <t>Area codigo 2</t>
  </si>
  <si>
    <t>Area codigo 3</t>
  </si>
  <si>
    <t>Longitud de curva</t>
  </si>
  <si>
    <t>Lateral</t>
  </si>
  <si>
    <t>Frontal</t>
  </si>
  <si>
    <t>Soleras</t>
  </si>
  <si>
    <t>Losa para piso de ceramica</t>
  </si>
  <si>
    <t>Limpieza y descapote del terreno, 'Descapote hasta 35cm. En área proyección de terraza, incluye desalojo</t>
  </si>
  <si>
    <t>Excavacion de Soleras</t>
  </si>
  <si>
    <t>Suelo cemento en soleras</t>
  </si>
  <si>
    <t>Concreto de soleras</t>
  </si>
  <si>
    <t>M2</t>
  </si>
  <si>
    <t xml:space="preserve">V-1 (1.0 m x 0.70 m) Ventana con marco de aluminio tipo pesado,  anodizado al natural con celosía de vidrio claro 5mm mínimo de espesor y operador tipo mariposa, con sellado perimetral de silicón. incluye defensa de hierro cuadrado de 1/2" pintado con dos manos de anticorrosivo de diferente color y una de pintura de aceite, pines de hierro cuadrado 1/2"  anclados a pared con material epóxico. </t>
  </si>
  <si>
    <t xml:space="preserve">V-2 (2.0 m x 1.0 m) Ventana con marco de aluminio tipo pesado,  anodizado al natural con celosía de vidrio claro 5mm mínimo de espesor y operador tipo mariposa, con sellado perimetral de silicón. incluye defensa de hierro cuadrado de 1/2" pintado con dos manos de anticorrosivo de diferente color y una de pintura de aceite, pines de hierro cuadrado 1/2"  anclados a pared con material epóxico. </t>
  </si>
  <si>
    <t xml:space="preserve">V-3 (1.0 m x 0.60 m) Ventana con marco de aluminio tipo pesado,  anodizado al natural con celosía de vidrio claro 5mm mínimo de espesor y operador tipo mariposa, con sellado perimetral de silicón. incluye defensa de hierro cuadrado de 1/2" pintado con dos manos de anticorrosivo de diferente color y una de pintura de aceite, pines de hierro cuadrado 1/2"  anclados a pared con material epóxico. </t>
  </si>
  <si>
    <t xml:space="preserve">V-4 (2.0 m x 0.60 m) Ventana con marco de aluminio tipo pesado,  anodizado al natural con celosía de vidrio claro 5mm mínimo de espesor y operador tipo mariposa, con sellado perimetral de silicón. incluye defensa de hierro cuadrado de 1/2" pintado con dos manos de anticorrosivo de diferente color y una de pintura de aceite, pines de hierro cuadrado 1/2"  anclados a pared con material epóxico. </t>
  </si>
  <si>
    <t xml:space="preserve">V-5 (2.20 m x 1.0 m) Ventana con marco de aluminio tipo pesado,  anodizado al natural con celosía de vidrio claro 5mm mínimo de espesor y operador tipo mariposa, con sellado perimetral de silicón. incluye defensa de hierro cuadrado de 1/2" pintado con dos manos de anticorrosivo de diferente color y una de pintura de aceite, pines de hierro cuadrado 1/2"  anclados a pared con material epóxico. </t>
  </si>
  <si>
    <t xml:space="preserve">V-6 (0.8 m x 0.60 m) Ventana con marco de aluminio tipo pesado,  anodizado al natural con celosía de vidrio claro 5mm mínimo de espesor y operador tipo mariposa, con sellado perimetral de silicón. incluye defensa de hierro cuadrado de 1/2" pintado con dos manos de anticorrosivo de diferente color y una de pintura de aceite, pines de hierro cuadrado 1/2"  anclados a pared con material epóxico. </t>
  </si>
  <si>
    <t xml:space="preserve">V-7 (2.8 m x 1.2 m) Ventanilla de Recepción ventana de vidrio fijo de 6mm. de espesor y ventanilla corrediza, de 40 cms de alto, marco de aluminio anodizado
color natural tipo pesado. </t>
  </si>
  <si>
    <t xml:space="preserve">INSTALACIONES PROVISIONALES </t>
  </si>
  <si>
    <t>S.G.</t>
  </si>
  <si>
    <t>M3</t>
  </si>
  <si>
    <t>Corte de árbol, incluye descapote, desraizado, y desalojo, (para diámetros entre 26 a 40 cm)</t>
  </si>
  <si>
    <t>Excavación en soleras de fundación, aceras y losa para piso de cerámica, incluye desalojo</t>
  </si>
  <si>
    <t>Relleno soleras de fundación y losa para piso de cerámica</t>
  </si>
  <si>
    <t>Solera de fundación 45x30 cm.  f´c= 210 kg/cm2, ref. 6#3, estribos #3 @12 cm.</t>
  </si>
  <si>
    <t>Solera de coronamiento 40x15 cm.  f´c= 210 kg/cm2, ref. 4#4, estribos #3 @15 cm.</t>
  </si>
  <si>
    <t xml:space="preserve">Suministro e instalación de Polín P-1 (doble perfil c de 6" cal 14 galvanizado G72  0.80mm), según detalle en planos y pintura según especificación técnica </t>
  </si>
  <si>
    <t xml:space="preserve">Placas de apoyo para VIGA (VM) de 0.25 x 0.38 m según detalle en planos y pintura según especificación técnica </t>
  </si>
  <si>
    <t xml:space="preserve">Suministro e instalación de Escopeta metálica de marco de ángulo 2"x2"x3/16" según detalle en planos y pintura según especificación técnica </t>
  </si>
  <si>
    <t>(Código 1) Suministro y aplicación de dos manos (mínimo) de pintura epoxica; acabado semibrillante, incluye curado y base, según especificaciones técnicas.</t>
  </si>
  <si>
    <t>(Código 2) Suministro e instalación de Enchape de azulejo de 20x30 m altura 1.20 m</t>
  </si>
  <si>
    <t>(Código 3) Suministro y aplicación acabado final en paredes exteriores: sisado con 2 manos de pintura látex acrílica base aceite de la mejor calidad y deberá considerarse el curado y la aplicación de pintura base antes de las 2 manos de acabado final.</t>
  </si>
  <si>
    <t>(Código 5) Suministro y aplicación de pintura látex acrílica</t>
  </si>
  <si>
    <t>Suministro e instalación de Cortina antibacterial.</t>
  </si>
  <si>
    <t>Suministro e instalación de Puerta P-1 (2.20 m x 2.0 m), doble hoja, mocheta de aluminio natural anodizado de alto tráfico para servicio pesado, plegada perimetralmente al nervio de la pared y cargadero vidrio claro laminado, mínimo 6 mm. de espesor, instalado con empaques de neopreno, haladeras de barra y/o concha de acero inoxidable en ambas caras de la puerta, protección en ambas caras de la puerta contra topes de camilla con lámina de acero inoxidable 1/8" fijada  a estructura  con tornillo de aluminio, forro de panel de aluminio de dos láminas calibre 24, incluye brazo mecánico de retención de acero.</t>
  </si>
  <si>
    <t xml:space="preserve">Suministro e instalación de puerta P-4 (2.10 x 1.2 m), de estructura de madera de riostra de madera de cedro  y doble forro de plywood banack clase "B" de 1/4". Incluye: Mocheta, chapa de palanca, tres bisagras, tipo alcayate de 4", tope al piso y aplicación de pintura de esmalte con soplete. </t>
  </si>
  <si>
    <t xml:space="preserve">Suministro e instalación de puerta P-5 (2.20 x 1.0 m), de estructura de madera de riostra de madera de cedro  y doble forro de plywood banack clase "B" de 1/4". Incluye: Mocheta, chapa de palanca, tres bisagras, tipo alcayate de 4", tope al piso y aplicación de pintura de esmalte con soplete. </t>
  </si>
  <si>
    <t>Suministro e instalación de puerta P-6 (2.20 x 0.85 m), de una hoja corrediza de marco y estructura de madera de cedro, doble forro de lamina prensada de madera de 5 mm  pintada con pintura automotriz aplicada con compresor, con chapa de pin vertical o tipo mordaza y mocheta de madera de cedro incluye sistema de riel metálico de 2" (pintado a 2 manos de base y 1 pintura final anticorrosiva) y rodos de acero inoxidable y haladera cilindricametalica de 6" con acabado satinado.</t>
  </si>
  <si>
    <t>Suministro e instalación de puerta P-7 (2.20 x 0.90 m) una hoja de estructura de madera de riostra de madera de cedro  y doble forro de plywood banack clase "B" de 1/4". Incluye: Mocheta, chapa de palanca, tres bisagras, tipo alcayate de 4", tope al piso y aplicación de pintura de esmalte con soplete.</t>
  </si>
  <si>
    <t xml:space="preserve">Suministro e instalación de puerta P-8 (2.20 x 0.80 m) una hoja de estructura de madera de riostra de madera de cedro  y doble forro de plywood banack clase "B" de 1/4". Incluye: Mocheta, chapa de palanca, tres bisagras, tipo alcayate de 4", tope al piso y aplicación de pintura de esmalte con soplete. </t>
  </si>
  <si>
    <t>Suministro e instalación de puerta P-10  (2.20 x 1.90 m) doble hoja, de estructura de madera de riostra de madera de cedro  y doble forro de plywood banack clase "B" de 1/4". Incluye: Tope de camilla de lamina de acero inoxidable, mirilla de vidrio, mocheta, chapa de palanca, tres bisagras, tipo alcayate de 4", tope al piso y aplicación de pintura de esmalte con soplete. incluye brazo mecánico de retención de acero.</t>
  </si>
  <si>
    <t>Inodoro de fluxómetro color blanco, consumo de 4.8 lt, porcelana vetrificada, tecnología de alta eficiencia y desempeño, altura ergonómica, esmalte antibacterial, descarga rápida y silenciosa. (Incluye válvula fluxómetro.)</t>
  </si>
  <si>
    <t xml:space="preserve">Señal de salida de emergencia sujetada a cielo falso </t>
  </si>
  <si>
    <t xml:space="preserve">Suministro e Instalación de salida para lampara cielitica para empotrar en cielo falso con suspensión metálica , accesorios y otros. </t>
  </si>
  <si>
    <t xml:space="preserve">Suministro e Instalación de Gabinete para breaker de caja Moldeada Trifásico , voltaje de operación 208/120, 225 Amperios, incluir bornera de neutro, bornera de tierra y el breaker para acometida de 2x (3-THHN # 4/0(F)+ 1-THHN # 4/0(N)) +1-THHN # 4/0 (T), las dimensiones deberá ser de aproximada de 38 x 62 x 15 centímetros.
</t>
  </si>
  <si>
    <t>Canalizado y Alambrado para unidad de aire acondicionado a 208 voltios desde TG, incluye, caja NEMA 3R, térmicos de 20A/2P  y demás accesorios para equipo de aire acondicionado de 5.0 tonelada . Con 3 THHN #10, diámetro 3/4".</t>
  </si>
  <si>
    <t xml:space="preserve">Suministro e instalación de red de polarización para tablero TG-UDI con barras bimetálicas de 5/8" x 10' y cable de cobre desnudo # 2, con soldadura exotérmica, según  esquema, que garantice una resistencia menor a 3 ohmios. </t>
  </si>
  <si>
    <t xml:space="preserve">Suministro e instalación de red de datos y telefonía, incluye: canalizado y cableado categoría 6, tomas, gabinete, patch panel y periféricos, tomas con su respectiva placa, </t>
  </si>
  <si>
    <t>Suministro, Instalación y Puesta en Marcha de  equipo de  aire acondicionado tipo unidad paquete (UPA) de 5 toneladas, certificado AHRI, aprobado ETL, probada para vencer una caída de presión estática de 1.8 in wc como mínimo, con serpentín de enfriamiento de tubos de cobre y aletas de aluminio, sección de ventilación, conjunto motor/ventilador montado sobre aisladores de vibración, sección de difusor de eficienciacon, aire de recirculación 70%, 30 % de aire de renuevo, filtros alta eficiencia (mínimo MERV-8), lampara UV sobre serpentín, Refrigerante R 410A. 
Incluye: prefiltros plano del 35% de eficiencia, filtro de cartucho del 65% de eficiencia, base y estructura metálica para soportar equipo, circuito eléctrico de potencia punto entrega de tablero para aire acondicionado, protecciones eléctricas según se requiere en las especificaciones técnicas, cajas NEMA 3R, canalizaciones y circuito de control de temperatura.</t>
  </si>
  <si>
    <t>Suministro e instalación de ducto metálico galvanizado(G-60) para el suministro y retorno del sistema. Incluye: aislamiento térmico según especificaciones técnicas, dampers, bajadas, acoples, fuelles, accesorios, soportería y pruebas de hermeticidad.</t>
  </si>
  <si>
    <t>Suministro, instalación y puesta en marcha de extractores de plafón para el área de servicios sanitarios individuales, aseo, séptico, ducha y lavado instrumental; incluye: rejilla de extracción interior, base metálica, anclajes, antivibradores, protecciones eléctricas según indican especificaciones técnicas, control de encendido, pruebas y señalización.</t>
  </si>
  <si>
    <t>Suministro e instalación de tubería de PVC-100 psi de 4" de diámetro para evacuación de aire. Incluye: accesorios, soporteria y rejilla de extracción tipo louvers de 8" x 6".</t>
  </si>
  <si>
    <t>Suministro, instalación y puesta en marcha de removedores de aire (ventiladores de techo) para el área de espera de pacientes, estación de enfermera y consultorios; incluye: anclajes, base metálica de soporte, antivibradores, protecciones eléctricas según indican especificaciones técnicas, control de encendido, pruebas y señalización.</t>
  </si>
  <si>
    <t>Ejecución de mantenimientos preventivos mensuales para los equipos de aire acondicionado, según se indica en las especificaciones técnicas. Este incluye: los sistemas: unidad tipo paquete (1), extracción (2) y ventilación (6). Además se deberán incluir los filtros de aires para la UPA-AA-01.</t>
  </si>
  <si>
    <t>Elaboración del Plan de Gestión Ambiental y Social (PGAS)</t>
  </si>
  <si>
    <t>Cubierta de lámina troquelada de aluminio y zinc cal. 24 + aislante termo acústico</t>
  </si>
  <si>
    <t>Piso tipo aceras perimetrales de concreto simple, armado f’c=210 kg/cm2, refuerzo de con electromalla de 6"x6", calibre 10x10, e=7 cm sobre base de piedra cuarta de 12 cm, la capa de desgaste será mortero de 1.5 cm de espesor</t>
  </si>
  <si>
    <t>Base de concreto de 7 cm de espesor para colocación de cerámica, resistencia del concreto de f’c=210Kg/cm2 con electromalla de 6"x6", calibre 10x10; incluye sobre base de piedra cuarta de 12 cm y la preparación de la superficie con mortero especial y aditivo para la nivelación</t>
  </si>
  <si>
    <t>Suministro e instalación de piso tipo cerámica de 33x33 cm o según dimensiones en especificaciones, antideslizante de alto tráfico color mate sobre base de concreto.</t>
  </si>
  <si>
    <t>Suministro  e instalación Fascia de acero de lámina lisa galvanizada cal. 20 y cornisa de lámina de tabla cemento con pintura de látex color blanco puro, cuadricula de separación máximo de 40 cm fijada en pared y estructura metálica de techo.</t>
  </si>
  <si>
    <t>Excavación para tuberías, incluye desalojo de material sobrante</t>
  </si>
  <si>
    <t>Piso de rampa peatonal, e= 0.10m de espesor, concreto 210 Kg/cm2, refuerzo de varilla ø1/4 a cada 0.25m en ambos sentidos, con acabado final estriado antideslizante</t>
  </si>
  <si>
    <t>16.1.8</t>
  </si>
  <si>
    <t>16.1.9</t>
  </si>
  <si>
    <t>Excavación de tubería de los ramales de entronque y distribución principales, incluye desalojo de material sobrante</t>
  </si>
  <si>
    <t>Grama tipo San Agustín, sobre tierra negra, con las pendientes adecuadas que permitan un buen drenaje</t>
  </si>
  <si>
    <t xml:space="preserve">TOTAL COSTO DIRECTO </t>
  </si>
  <si>
    <t xml:space="preserve">TOTAL COSTO INDIRECTO </t>
  </si>
  <si>
    <t xml:space="preserve">IMPUESTO AL VALOR AGREGADO (IVA) </t>
  </si>
  <si>
    <t>COSTO TOTAL DEL PROYECTO</t>
  </si>
  <si>
    <t>B</t>
  </si>
  <si>
    <t>D</t>
  </si>
  <si>
    <t>Suministro e instalación de VIGA (VM) según detalle en planos e incluye pintura según especificación técnica</t>
  </si>
  <si>
    <t>Suministro e Instalación válvula de control de bronce de 1 1/2" de compuerta</t>
  </si>
  <si>
    <t>Construccion de Cajas 68 x 68 cm, paredes de ladrillo de obra puesto de lazo, con tapadera de concreto reforzado, para las Válvulas de control.</t>
  </si>
  <si>
    <t>Suministro e Instalacion de lavamanos cerámico con pedestal, grifo metálico monocromando de 1/4 de giro horizontal incluye instalación y accesorios.</t>
  </si>
  <si>
    <t xml:space="preserve">MUEBLE M-3  (ver detalle en Planos). Incluye tambien repisa de madera de cortes blanco bocelado, con medidas detalladas en plano </t>
  </si>
  <si>
    <t>m2</t>
  </si>
  <si>
    <t>Curva sanitaria con refuerzo longitudinal y transversal unión pared-pared o pared-piso f'c=210Kg/cm2; incluye moldeado y acabado de mortero y pintura epoxica</t>
  </si>
  <si>
    <t>C</t>
  </si>
  <si>
    <t>MUEBLE M-1 (ver detalle en Planos). Incluye: 2 hiladas de azulejo color blanco en la parte superior de 20x30 cm, ademas de la poceta y grifería según detallado en los planos.</t>
  </si>
  <si>
    <t>MUEBLE M-2  (ver detalle en Planos). Incluye: 2 hiladas de azulejo color blanco en la parte superior de 20x30 cm, ademas de las pocetas y griferías según detallado en los planos.</t>
  </si>
  <si>
    <t>18.1.1</t>
  </si>
  <si>
    <t>18.1.2</t>
  </si>
  <si>
    <t>18.1.3</t>
  </si>
  <si>
    <t>18.1.4</t>
  </si>
  <si>
    <t>18.1.5</t>
  </si>
  <si>
    <t>18.1.6</t>
  </si>
  <si>
    <t>18.1.7</t>
  </si>
  <si>
    <t>18.1.8</t>
  </si>
  <si>
    <t>18.1.9</t>
  </si>
  <si>
    <t>18.1.10</t>
  </si>
  <si>
    <t>18.1.11</t>
  </si>
  <si>
    <t>18.1.12</t>
  </si>
  <si>
    <t>18.1.13</t>
  </si>
  <si>
    <t>18.1.14</t>
  </si>
  <si>
    <t>18.1.15</t>
  </si>
  <si>
    <t xml:space="preserve">         “CONSTRUCCION DE LA UNIDAD DE DIALISIS PERITONEAL EN HOSPITAL NACIONAL DE JIQUILISCO"</t>
  </si>
  <si>
    <t>Relleno compactado con material selecto</t>
  </si>
  <si>
    <t>Relleno compactado con material selecto de tubería de los ramales de entronque y distribución principales.</t>
  </si>
  <si>
    <t>Canalizado y alambrado de acometida Aérea y subterránea desde punto de TRANSFER , hasta Tablero  TG-UDIS, con 2x (3-THHN # 4/0(F)+ 1-THHN # 4/0(N)) +1-THHN # 4/0 (T), EMT ø 2 1/2".(nota: esta distancia se deberá comprobar en campo)</t>
  </si>
  <si>
    <t xml:space="preserve">Suministró e Instalación de cielo Falso de paneles de tabla yeso y placas de fibra de vidrio, resistente al fuego con núcleo incombustible hidrófugo que evita el crecimiento de bacterias, con alta resistencia ante la humedad y al moho; apoyado en estructura metálica de soporte y alambre para suspensión desde estructura de techo o losa según recomendación del fabricante del sistema, aplicación de compuesto multiuso tipo para juntas en pasta según recomendación de fabricante del sistema (pasteado), lijado y dos manos de pintura tipo látex lavable para uso interior ultra blanco; en juntas entre paneles se colocará refuerzo de cinta; considerar el arriostramiento sismo resistente.
</t>
  </si>
  <si>
    <t>Suministro e instalación de piso de goma asépticos, con zócalo sanitario de 10 cm en Sala de Procedimientos Sépticos</t>
  </si>
  <si>
    <t>18.1.16</t>
  </si>
  <si>
    <t>Suministro e instalación de unidad de detección y alarma de humo, el cual utilizara la tecnología de sensor de iones, con batería de litio de 9 voltios, que permita usar el sistema como mínimo 10 años, apertura y reemplazo de batería, alarma de 85 DB, con botón silenciador de prueba, luz que se active para iluminar y evacuar el área, poseer aprobación ETL y listado UL 217.</t>
  </si>
  <si>
    <t>M</t>
  </si>
  <si>
    <t>Suministro e instalación de puerta P-2 (2.20 x 2.10 m), doble hoja, de estructura de madera de riostra de madera de cedro  y doble forro de plywood banack clase "B" de 1/4". Incluye: Tope de camilla de lamina de acero inoxidable, mirilla de vidrio, mocheta, chapa de palanca, tres bisagras, tipo alcayate de 4", tope al piso y aplicación de pintura de esmalte con soplete. Llevará zócalo inferior de acero inoxidable de 30 cm de altura ambos lados de la puerta.</t>
  </si>
  <si>
    <t>Suministro e instalación de puerta P-9 (2.20 x 2.0 m) doble hoja, de estructura de madera de riostra de madera de cedro  y doble forro de plywood banack clase "B" de 1/4". Incluye: Tope de camilla de lamina de acero inoxidable, mirilla de vidrio, mocheta, chapa de palanca, tres bisagras, tipo alcayate de 4", tope al piso y aplicación de pintura de esmalte con soplete. Llevará zócalo inferior de acero inoxidable de 30 cm de altura ambos lados de la puerta.</t>
  </si>
  <si>
    <t xml:space="preserve">Suministro e Instalación de Luminaria PANEL LED 60 W Sellado, LUZ FRIA, Gabinete de  2'x4' para empotrar en cielo falso con suspensión metálica ,  alto factor de potencia, TDH 10% o menor, 120 volt., accesorios y otros. </t>
  </si>
  <si>
    <t>(Código 1) Suministro y aplicación de Afinado con pasta cemento-arenilla, incluye cuadrados por puertas y ventanas</t>
  </si>
  <si>
    <t>(Código 1) Suministro y aplicación de Repellado con mortero cemento-arena, incluye cuadrados por puertas y ventanas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</si>
</sst>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quot;$&quot;#,##0.00"/>
    <numFmt numFmtId="167" formatCode="0.0"/>
    <numFmt numFmtId="168" formatCode="#,##0.00\ ;&quot; (&quot;#,##0.00\);&quot; -&quot;#\ ;@\ "/>
    <numFmt numFmtId="169" formatCode="&quot; $&quot;#,##0.00\ ;&quot; $(&quot;#,##0.00\);&quot; $-&quot;#\ ;@\ "/>
    <numFmt numFmtId="170" formatCode="_-* #,##0.00\ _€_-;\-* #,##0.00\ _€_-;_-* &quot;-&quot;??\ _€_-;_-@_-"/>
    <numFmt numFmtId="171" formatCode="_([$€]* #,##0.00_);_([$€]* \(#,##0.00\);_([$€]* &quot;-&quot;??_);_(@_)"/>
    <numFmt numFmtId="172" formatCode="0.00_)"/>
    <numFmt numFmtId="173" formatCode="&quot;¢&quot;#,##0.00;[Red]\-&quot;¢&quot;#,##0.00"/>
    <numFmt numFmtId="174" formatCode="_(* #,##0.00_);_(* \(#,##0.00\);_(* \-??_);_(@_)"/>
    <numFmt numFmtId="175" formatCode="0.00000_ ;[Red]\-0.00000\ "/>
    <numFmt numFmtId="176" formatCode="[$$-440A]#,##0.00_);\([$$-440A]#,##0.00\)"/>
    <numFmt numFmtId="177" formatCode="_-[$$-440A]* #,##0.00_-;\-[$$-440A]* #,##0.00_-;_-[$$-440A]* &quot;-&quot;??_-;_-@_-"/>
    <numFmt numFmtId="178" formatCode="#,##0.0"/>
  </numFmts>
  <fonts count="50" x14ac:knownFonts="1">
    <font>
      <sz val="11"/>
      <color theme="1"/>
      <name val="Calibri"/>
      <family val="2"/>
      <scheme val="minor"/>
    </font>
    <font>
      <sz val="11"/>
      <color indexed="8"/>
      <name val="Calibri"/>
      <family val="2"/>
    </font>
    <font>
      <sz val="11"/>
      <color indexed="8"/>
      <name val="Calibri"/>
      <family val="2"/>
    </font>
    <font>
      <sz val="11"/>
      <color indexed="8"/>
      <name val="Calibri"/>
      <family val="2"/>
    </font>
    <font>
      <sz val="10"/>
      <name val="Arial"/>
      <family val="2"/>
    </font>
    <font>
      <u/>
      <sz val="10"/>
      <color indexed="12"/>
      <name val="Arial"/>
      <family val="2"/>
    </font>
    <font>
      <sz val="12"/>
      <name val="Helv"/>
    </font>
    <font>
      <sz val="10"/>
      <name val="MS Sans Serif"/>
      <family val="2"/>
    </font>
    <font>
      <sz val="10"/>
      <color indexed="8"/>
      <name val="Arial"/>
      <family val="2"/>
    </font>
    <font>
      <sz val="8"/>
      <name val="Calibri"/>
      <family val="2"/>
    </font>
    <font>
      <sz val="11"/>
      <color theme="1"/>
      <name val="Calibri"/>
      <family val="2"/>
      <scheme val="minor"/>
    </font>
    <font>
      <sz val="11"/>
      <name val="Calibri"/>
      <family val="2"/>
      <scheme val="minor"/>
    </font>
    <font>
      <sz val="10"/>
      <name val="Calibri"/>
      <family val="2"/>
      <scheme val="minor"/>
    </font>
    <font>
      <b/>
      <sz val="10"/>
      <name val="Calibri"/>
      <family val="2"/>
      <scheme val="minor"/>
    </font>
    <font>
      <sz val="12"/>
      <name val="Calibri"/>
      <family val="2"/>
      <scheme val="minor"/>
    </font>
    <font>
      <b/>
      <sz val="12"/>
      <name val="Calibri"/>
      <family val="2"/>
      <scheme val="minor"/>
    </font>
    <font>
      <sz val="10"/>
      <color theme="1"/>
      <name val="Gill Sans MT"/>
      <family val="2"/>
    </font>
    <font>
      <sz val="11"/>
      <color theme="1"/>
      <name val="Calibri"/>
      <family val="2"/>
    </font>
    <font>
      <sz val="10"/>
      <color theme="1"/>
      <name val="Arial"/>
      <family val="2"/>
    </font>
    <font>
      <b/>
      <sz val="10"/>
      <color theme="1"/>
      <name val="Arial"/>
      <family val="2"/>
    </font>
    <font>
      <b/>
      <sz val="12"/>
      <color theme="1"/>
      <name val="Arial"/>
      <family val="2"/>
    </font>
    <font>
      <b/>
      <sz val="22"/>
      <color theme="1"/>
      <name val="Arial"/>
      <family val="2"/>
    </font>
    <font>
      <b/>
      <sz val="14"/>
      <color theme="1"/>
      <name val="Arial"/>
      <family val="2"/>
    </font>
    <font>
      <sz val="14"/>
      <color theme="1"/>
      <name val="Arial"/>
      <family val="2"/>
    </font>
    <font>
      <b/>
      <sz val="14"/>
      <color rgb="FF006600"/>
      <name val="Arial"/>
      <family val="2"/>
    </font>
    <font>
      <b/>
      <sz val="14"/>
      <name val="Arial"/>
      <family val="2"/>
    </font>
    <font>
      <b/>
      <sz val="14"/>
      <color rgb="FF000099"/>
      <name val="Arial"/>
      <family val="2"/>
    </font>
    <font>
      <b/>
      <sz val="9"/>
      <name val="Arial"/>
      <family val="2"/>
    </font>
    <font>
      <b/>
      <sz val="8"/>
      <name val="Arial"/>
      <family val="2"/>
    </font>
    <font>
      <b/>
      <sz val="10"/>
      <name val="Arial"/>
      <family val="2"/>
    </font>
    <font>
      <sz val="12"/>
      <name val="Arial"/>
      <family val="2"/>
    </font>
    <font>
      <sz val="11"/>
      <color theme="1"/>
      <name val="Arial"/>
      <family val="2"/>
    </font>
    <font>
      <b/>
      <sz val="14"/>
      <color indexed="10"/>
      <name val="Arial"/>
      <family val="2"/>
    </font>
    <font>
      <sz val="10"/>
      <color indexed="10"/>
      <name val="Arial"/>
      <family val="2"/>
    </font>
    <font>
      <b/>
      <sz val="10"/>
      <color indexed="10"/>
      <name val="Arial"/>
      <family val="2"/>
    </font>
    <font>
      <sz val="14"/>
      <color indexed="10"/>
      <name val="Arial"/>
      <family val="2"/>
    </font>
    <font>
      <sz val="12"/>
      <color indexed="10"/>
      <name val="Arial"/>
      <family val="2"/>
    </font>
    <font>
      <sz val="14"/>
      <name val="Arial"/>
      <family val="2"/>
    </font>
    <font>
      <sz val="14"/>
      <color indexed="8"/>
      <name val="Arial"/>
      <family val="2"/>
    </font>
    <font>
      <b/>
      <sz val="10"/>
      <color indexed="12"/>
      <name val="Arial"/>
      <family val="2"/>
    </font>
    <font>
      <sz val="14"/>
      <color indexed="12"/>
      <name val="Arial"/>
      <family val="2"/>
    </font>
    <font>
      <b/>
      <sz val="14"/>
      <color indexed="12"/>
      <name val="Arial"/>
      <family val="2"/>
    </font>
    <font>
      <sz val="8"/>
      <name val="Calibri"/>
      <family val="2"/>
      <scheme val="minor"/>
    </font>
    <font>
      <sz val="12"/>
      <color rgb="FF002060"/>
      <name val="Arial"/>
      <family val="2"/>
    </font>
    <font>
      <sz val="14"/>
      <color rgb="FF002060"/>
      <name val="Arial"/>
      <family val="2"/>
    </font>
    <font>
      <b/>
      <sz val="14"/>
      <color rgb="FF002060"/>
      <name val="Arial"/>
      <family val="2"/>
    </font>
    <font>
      <sz val="12"/>
      <color theme="3"/>
      <name val="Arial"/>
      <family val="2"/>
    </font>
    <font>
      <b/>
      <sz val="14"/>
      <color theme="3"/>
      <name val="Arial"/>
      <family val="2"/>
    </font>
    <font>
      <sz val="10"/>
      <color theme="3"/>
      <name val="Arial"/>
      <family val="2"/>
    </font>
    <font>
      <sz val="14"/>
      <color theme="3"/>
      <name val="Arial"/>
      <family val="2"/>
    </font>
  </fonts>
  <fills count="10">
    <fill>
      <patternFill patternType="none"/>
    </fill>
    <fill>
      <patternFill patternType="gray125"/>
    </fill>
    <fill>
      <patternFill patternType="solid">
        <fgColor indexed="9"/>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4" tint="0.59999389629810485"/>
        <bgColor indexed="64"/>
      </patternFill>
    </fill>
    <fill>
      <patternFill patternType="solid">
        <fgColor indexed="42"/>
        <bgColor indexed="64"/>
      </patternFill>
    </fill>
    <fill>
      <patternFill patternType="solid">
        <fgColor indexed="47"/>
        <bgColor indexed="64"/>
      </patternFill>
    </fill>
    <fill>
      <patternFill patternType="solid">
        <fgColor rgb="FFCCFFCC"/>
        <bgColor indexed="64"/>
      </patternFill>
    </fill>
    <fill>
      <patternFill patternType="solid">
        <fgColor indexed="41"/>
        <bgColor indexed="64"/>
      </patternFill>
    </fill>
  </fills>
  <borders count="65">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bottom/>
      <diagonal/>
    </border>
    <border>
      <left style="double">
        <color indexed="64"/>
      </left>
      <right/>
      <top/>
      <bottom/>
      <diagonal/>
    </border>
    <border>
      <left style="thin">
        <color auto="1"/>
      </left>
      <right style="medium">
        <color indexed="64"/>
      </right>
      <top/>
      <bottom/>
      <diagonal/>
    </border>
    <border>
      <left/>
      <right/>
      <top/>
      <bottom style="medium">
        <color indexed="64"/>
      </bottom>
      <diagonal/>
    </border>
    <border>
      <left style="thin">
        <color indexed="64"/>
      </left>
      <right/>
      <top/>
      <bottom style="medium">
        <color indexed="64"/>
      </bottom>
      <diagonal/>
    </border>
    <border>
      <left style="thin">
        <color auto="1"/>
      </left>
      <right style="thin">
        <color auto="1"/>
      </right>
      <top/>
      <bottom style="medium">
        <color indexed="64"/>
      </bottom>
      <diagonal/>
    </border>
    <border>
      <left style="double">
        <color indexed="64"/>
      </left>
      <right/>
      <top/>
      <bottom style="medium">
        <color indexed="64"/>
      </bottom>
      <diagonal/>
    </border>
    <border>
      <left style="thin">
        <color auto="1"/>
      </left>
      <right style="medium">
        <color indexed="64"/>
      </right>
      <top/>
      <bottom style="medium">
        <color indexed="64"/>
      </bottom>
      <diagonal/>
    </border>
    <border>
      <left/>
      <right/>
      <top style="medium">
        <color indexed="64"/>
      </top>
      <bottom style="double">
        <color indexed="64"/>
      </bottom>
      <diagonal/>
    </border>
    <border>
      <left style="double">
        <color indexed="64"/>
      </left>
      <right/>
      <top/>
      <bottom style="hair">
        <color indexed="64"/>
      </bottom>
      <diagonal/>
    </border>
    <border>
      <left/>
      <right style="thin">
        <color indexed="64"/>
      </right>
      <top style="double">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top style="hair">
        <color indexed="64"/>
      </top>
      <bottom style="hair">
        <color indexed="64"/>
      </bottom>
      <diagonal/>
    </border>
    <border>
      <left/>
      <right style="thin">
        <color auto="1"/>
      </right>
      <top style="hair">
        <color auto="1"/>
      </top>
      <bottom style="hair">
        <color auto="1"/>
      </bottom>
      <diagonal/>
    </border>
    <border>
      <left/>
      <right/>
      <top style="hair">
        <color indexed="64"/>
      </top>
      <bottom style="hair">
        <color indexed="64"/>
      </bottom>
      <diagonal/>
    </border>
    <border>
      <left style="thin">
        <color auto="1"/>
      </left>
      <right style="thin">
        <color auto="1"/>
      </right>
      <top style="hair">
        <color auto="1"/>
      </top>
      <bottom style="hair">
        <color auto="1"/>
      </bottom>
      <diagonal/>
    </border>
    <border>
      <left style="thin">
        <color auto="1"/>
      </left>
      <right style="double">
        <color auto="1"/>
      </right>
      <top style="hair">
        <color auto="1"/>
      </top>
      <bottom style="hair">
        <color auto="1"/>
      </bottom>
      <diagonal/>
    </border>
    <border>
      <left style="thin">
        <color auto="1"/>
      </left>
      <right style="thin">
        <color auto="1"/>
      </right>
      <top style="hair">
        <color auto="1"/>
      </top>
      <bottom/>
      <diagonal/>
    </border>
    <border>
      <left/>
      <right style="double">
        <color indexed="64"/>
      </right>
      <top/>
      <bottom/>
      <diagonal/>
    </border>
    <border>
      <left/>
      <right/>
      <top style="hair">
        <color indexed="64"/>
      </top>
      <bottom/>
      <diagonal/>
    </border>
    <border>
      <left/>
      <right style="thin">
        <color auto="1"/>
      </right>
      <top style="hair">
        <color auto="1"/>
      </top>
      <bottom/>
      <diagonal/>
    </border>
    <border>
      <left style="thin">
        <color auto="1"/>
      </left>
      <right style="double">
        <color auto="1"/>
      </right>
      <top style="hair">
        <color auto="1"/>
      </top>
      <bottom/>
      <diagonal/>
    </border>
    <border>
      <left/>
      <right/>
      <top style="hair">
        <color indexed="64"/>
      </top>
      <bottom style="double">
        <color indexed="64"/>
      </bottom>
      <diagonal/>
    </border>
    <border>
      <left/>
      <right style="thin">
        <color auto="1"/>
      </right>
      <top style="hair">
        <color indexed="64"/>
      </top>
      <bottom style="double">
        <color indexed="64"/>
      </bottom>
      <diagonal/>
    </border>
    <border>
      <left style="thin">
        <color auto="1"/>
      </left>
      <right style="thin">
        <color auto="1"/>
      </right>
      <top style="hair">
        <color auto="1"/>
      </top>
      <bottom style="double">
        <color auto="1"/>
      </bottom>
      <diagonal/>
    </border>
    <border>
      <left style="thin">
        <color indexed="64"/>
      </left>
      <right/>
      <top style="hair">
        <color indexed="64"/>
      </top>
      <bottom style="double">
        <color indexed="64"/>
      </bottom>
      <diagonal/>
    </border>
    <border>
      <left style="thin">
        <color auto="1"/>
      </left>
      <right style="double">
        <color auto="1"/>
      </right>
      <top style="hair">
        <color auto="1"/>
      </top>
      <bottom style="double">
        <color auto="1"/>
      </bottom>
      <diagonal/>
    </border>
    <border>
      <left/>
      <right style="thin">
        <color indexed="64"/>
      </right>
      <top/>
      <bottom/>
      <diagonal/>
    </border>
    <border>
      <left style="thin">
        <color indexed="64"/>
      </left>
      <right style="double">
        <color indexed="64"/>
      </right>
      <top/>
      <bottom style="hair">
        <color indexed="64"/>
      </bottom>
      <diagonal/>
    </border>
    <border>
      <left style="thin">
        <color auto="1"/>
      </left>
      <right/>
      <top style="hair">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0"/>
    <xf numFmtId="0" fontId="8" fillId="0" borderId="0">
      <alignment vertical="top"/>
    </xf>
    <xf numFmtId="171" fontId="4" fillId="0" borderId="0" applyFont="0" applyFill="0" applyBorder="0" applyAlignment="0" applyProtection="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4" fontId="1" fillId="0" borderId="0" applyFill="0" applyBorder="0" applyAlignment="0" applyProtection="0"/>
    <xf numFmtId="165"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8" fontId="4" fillId="0" borderId="0"/>
    <xf numFmtId="40" fontId="7"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9" fontId="4" fillId="0" borderId="0"/>
    <xf numFmtId="44" fontId="4" fillId="0" borderId="0" applyFont="0" applyFill="0" applyBorder="0" applyAlignment="0" applyProtection="0"/>
    <xf numFmtId="44" fontId="4" fillId="0" borderId="0" applyFont="0" applyFill="0" applyBorder="0" applyAlignment="0" applyProtection="0"/>
    <xf numFmtId="164" fontId="10" fillId="0" borderId="0" applyFont="0" applyFill="0" applyBorder="0" applyAlignment="0" applyProtection="0"/>
    <xf numFmtId="173" fontId="7"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172" fontId="6" fillId="0" borderId="0"/>
    <xf numFmtId="176" fontId="4" fillId="0" borderId="0"/>
    <xf numFmtId="0" fontId="10" fillId="0" borderId="0"/>
    <xf numFmtId="0" fontId="4" fillId="0" borderId="0"/>
    <xf numFmtId="9" fontId="7" fillId="0" borderId="0" applyFont="0" applyFill="0" applyBorder="0" applyAlignment="0" applyProtection="0"/>
    <xf numFmtId="9" fontId="4" fillId="0" borderId="0" applyFont="0" applyFill="0" applyBorder="0" applyAlignment="0" applyProtection="0"/>
    <xf numFmtId="177" fontId="10" fillId="0" borderId="0"/>
    <xf numFmtId="9" fontId="10" fillId="0" borderId="0" applyFont="0" applyFill="0" applyBorder="0" applyAlignment="0" applyProtection="0"/>
  </cellStyleXfs>
  <cellXfs count="232">
    <xf numFmtId="0" fontId="0" fillId="0" borderId="0" xfId="0"/>
    <xf numFmtId="0" fontId="12" fillId="0" borderId="0" xfId="0" applyFont="1" applyFill="1" applyAlignment="1">
      <alignment vertical="center"/>
    </xf>
    <xf numFmtId="0" fontId="12" fillId="0" borderId="0" xfId="0" applyFont="1" applyAlignment="1">
      <alignment vertical="center"/>
    </xf>
    <xf numFmtId="0" fontId="12" fillId="0" borderId="0" xfId="0" applyFont="1" applyBorder="1" applyAlignment="1">
      <alignment vertical="center"/>
    </xf>
    <xf numFmtId="0" fontId="13" fillId="0" borderId="0" xfId="0" applyFont="1" applyBorder="1" applyAlignment="1">
      <alignment vertical="center" wrapText="1"/>
    </xf>
    <xf numFmtId="166" fontId="13" fillId="0" borderId="0" xfId="0" applyNumberFormat="1" applyFont="1" applyBorder="1" applyAlignment="1">
      <alignment vertical="center"/>
    </xf>
    <xf numFmtId="166" fontId="13" fillId="0" borderId="0" xfId="0" applyNumberFormat="1" applyFont="1" applyBorder="1" applyAlignment="1">
      <alignment vertical="center" wrapText="1"/>
    </xf>
    <xf numFmtId="166" fontId="12" fillId="0" borderId="0" xfId="0" applyNumberFormat="1" applyFont="1" applyBorder="1" applyAlignment="1">
      <alignment vertical="center" wrapText="1"/>
    </xf>
    <xf numFmtId="0" fontId="12" fillId="0" borderId="0" xfId="0" applyFont="1" applyBorder="1" applyAlignment="1">
      <alignment vertical="center" wrapText="1"/>
    </xf>
    <xf numFmtId="165" fontId="12" fillId="0" borderId="0" xfId="4" applyFont="1" applyFill="1" applyBorder="1" applyAlignment="1">
      <alignment vertical="center" wrapText="1"/>
    </xf>
    <xf numFmtId="166" fontId="12" fillId="0" borderId="0" xfId="4" applyNumberFormat="1" applyFont="1" applyFill="1" applyBorder="1" applyAlignment="1">
      <alignment vertical="center" wrapText="1"/>
    </xf>
    <xf numFmtId="166" fontId="12" fillId="0" borderId="0" xfId="0" applyNumberFormat="1" applyFont="1" applyBorder="1" applyAlignment="1">
      <alignment vertical="center"/>
    </xf>
    <xf numFmtId="0" fontId="11" fillId="0" borderId="0" xfId="0" applyFont="1" applyAlignment="1">
      <alignment horizontal="center" vertical="center"/>
    </xf>
    <xf numFmtId="164" fontId="11" fillId="0" borderId="0" xfId="27"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4" fontId="11" fillId="0" borderId="0" xfId="0" applyNumberFormat="1" applyFont="1" applyAlignment="1">
      <alignment horizontal="center" vertical="center"/>
    </xf>
    <xf numFmtId="164" fontId="11" fillId="0" borderId="0" xfId="27" applyFont="1" applyAlignment="1">
      <alignment horizontal="center" vertical="center"/>
    </xf>
    <xf numFmtId="0" fontId="14" fillId="0" borderId="0" xfId="0" applyFont="1" applyAlignment="1">
      <alignment vertical="center"/>
    </xf>
    <xf numFmtId="0" fontId="15" fillId="0" borderId="0" xfId="0" applyFont="1" applyBorder="1" applyAlignment="1">
      <alignment vertical="center" wrapText="1"/>
    </xf>
    <xf numFmtId="166" fontId="15" fillId="0" borderId="0" xfId="0" applyNumberFormat="1" applyFont="1" applyBorder="1" applyAlignment="1">
      <alignment vertical="center"/>
    </xf>
    <xf numFmtId="166" fontId="15" fillId="0" borderId="0" xfId="0" applyNumberFormat="1" applyFont="1" applyBorder="1" applyAlignment="1">
      <alignment vertical="center" wrapText="1"/>
    </xf>
    <xf numFmtId="165" fontId="14" fillId="0" borderId="0" xfId="4" applyFont="1" applyFill="1" applyBorder="1" applyAlignment="1">
      <alignment vertical="center" wrapText="1"/>
    </xf>
    <xf numFmtId="166" fontId="14" fillId="0" borderId="0" xfId="4" applyNumberFormat="1" applyFont="1" applyFill="1" applyBorder="1" applyAlignment="1">
      <alignment vertical="center" wrapText="1"/>
    </xf>
    <xf numFmtId="166" fontId="14" fillId="0" borderId="0" xfId="0" applyNumberFormat="1" applyFont="1" applyBorder="1" applyAlignment="1">
      <alignment vertical="center" wrapText="1"/>
    </xf>
    <xf numFmtId="0" fontId="16" fillId="0" borderId="0" xfId="0" applyFont="1" applyAlignment="1">
      <alignment horizontal="justify" vertical="center"/>
    </xf>
    <xf numFmtId="0" fontId="17" fillId="0" borderId="0" xfId="0" applyFont="1" applyAlignment="1">
      <alignment horizontal="justify" vertical="center"/>
    </xf>
    <xf numFmtId="0" fontId="18" fillId="0" borderId="2" xfId="0" applyFont="1" applyFill="1" applyBorder="1" applyAlignment="1">
      <alignment horizontal="center" vertical="center" wrapText="1"/>
    </xf>
    <xf numFmtId="167" fontId="18" fillId="0" borderId="1" xfId="0" applyNumberFormat="1" applyFont="1" applyFill="1" applyBorder="1" applyAlignment="1">
      <alignment horizontal="justify" vertical="center" wrapText="1"/>
    </xf>
    <xf numFmtId="2" fontId="18" fillId="0" borderId="1" xfId="6" applyNumberFormat="1" applyFont="1" applyFill="1" applyBorder="1" applyAlignment="1" applyProtection="1">
      <alignment horizontal="center" vertical="center"/>
    </xf>
    <xf numFmtId="0" fontId="18" fillId="0" borderId="1" xfId="0" applyFont="1" applyFill="1" applyBorder="1" applyAlignment="1">
      <alignment horizontal="center" vertical="center"/>
    </xf>
    <xf numFmtId="44" fontId="18" fillId="0" borderId="1" xfId="29" applyFont="1" applyFill="1" applyBorder="1" applyAlignment="1" applyProtection="1">
      <alignment horizontal="center" vertical="center"/>
    </xf>
    <xf numFmtId="167" fontId="19" fillId="3" borderId="2" xfId="0" applyNumberFormat="1" applyFont="1" applyFill="1" applyBorder="1" applyAlignment="1">
      <alignment horizontal="center" vertical="center" wrapText="1"/>
    </xf>
    <xf numFmtId="4" fontId="19" fillId="3" borderId="1" xfId="4" applyNumberFormat="1" applyFont="1" applyFill="1" applyBorder="1" applyAlignment="1">
      <alignment horizontal="center" vertical="center"/>
    </xf>
    <xf numFmtId="164" fontId="19" fillId="3" borderId="3" xfId="27" applyFont="1" applyFill="1" applyBorder="1" applyAlignment="1">
      <alignment vertical="center"/>
    </xf>
    <xf numFmtId="0" fontId="18" fillId="0" borderId="2" xfId="0" applyNumberFormat="1" applyFont="1" applyFill="1" applyBorder="1" applyAlignment="1">
      <alignment horizontal="center" vertical="center" wrapText="1"/>
    </xf>
    <xf numFmtId="0" fontId="18" fillId="0" borderId="1" xfId="0" applyFont="1" applyFill="1" applyBorder="1" applyAlignment="1">
      <alignment vertical="center" wrapText="1"/>
    </xf>
    <xf numFmtId="4"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64" fontId="18" fillId="0" borderId="1" xfId="27" applyFont="1" applyFill="1" applyBorder="1" applyAlignment="1">
      <alignment horizontal="center" vertical="center" wrapText="1"/>
    </xf>
    <xf numFmtId="164" fontId="19" fillId="0" borderId="3" xfId="27" applyFont="1" applyFill="1" applyBorder="1" applyAlignment="1">
      <alignment vertical="center" wrapText="1"/>
    </xf>
    <xf numFmtId="164" fontId="18" fillId="0" borderId="1" xfId="36" applyFont="1" applyFill="1" applyBorder="1" applyAlignment="1">
      <alignment horizontal="center" vertical="center" wrapText="1"/>
    </xf>
    <xf numFmtId="0" fontId="18" fillId="0" borderId="1" xfId="0" applyFont="1" applyBorder="1" applyAlignment="1">
      <alignment horizontal="justify" vertical="top" wrapText="1"/>
    </xf>
    <xf numFmtId="0" fontId="18" fillId="0" borderId="1" xfId="0" applyFont="1" applyBorder="1" applyAlignment="1">
      <alignment horizontal="center" vertical="center" wrapText="1"/>
    </xf>
    <xf numFmtId="0" fontId="18" fillId="0" borderId="4" xfId="0" applyNumberFormat="1" applyFont="1" applyFill="1" applyBorder="1" applyAlignment="1">
      <alignment horizontal="center" vertical="center" wrapText="1"/>
    </xf>
    <xf numFmtId="0" fontId="18" fillId="0" borderId="1" xfId="0" applyFont="1" applyFill="1" applyBorder="1" applyAlignment="1">
      <alignment horizontal="justify" vertical="top" wrapText="1"/>
    </xf>
    <xf numFmtId="164" fontId="18" fillId="0" borderId="3" xfId="27" applyFont="1" applyFill="1" applyBorder="1" applyAlignment="1">
      <alignment vertical="center" wrapText="1"/>
    </xf>
    <xf numFmtId="167" fontId="19" fillId="3" borderId="6" xfId="0" applyNumberFormat="1" applyFont="1" applyFill="1" applyBorder="1" applyAlignment="1">
      <alignment horizontal="center" vertical="center" wrapText="1"/>
    </xf>
    <xf numFmtId="4" fontId="19" fillId="3" borderId="7" xfId="4" applyNumberFormat="1" applyFont="1" applyFill="1" applyBorder="1" applyAlignment="1">
      <alignment horizontal="center" vertical="center"/>
    </xf>
    <xf numFmtId="164" fontId="19" fillId="3" borderId="5" xfId="27" applyFont="1" applyFill="1" applyBorder="1" applyAlignment="1">
      <alignment vertical="center"/>
    </xf>
    <xf numFmtId="167" fontId="18" fillId="0" borderId="1" xfId="0" applyNumberFormat="1" applyFont="1" applyFill="1" applyBorder="1" applyAlignment="1">
      <alignment horizontal="center" vertical="center" wrapText="1"/>
    </xf>
    <xf numFmtId="164" fontId="19" fillId="0" borderId="3" xfId="27" applyFont="1" applyFill="1" applyBorder="1" applyAlignment="1">
      <alignment vertical="center"/>
    </xf>
    <xf numFmtId="2" fontId="18" fillId="0" borderId="1" xfId="0" applyNumberFormat="1" applyFont="1" applyFill="1" applyBorder="1" applyAlignment="1">
      <alignment horizontal="center" vertical="center" wrapText="1"/>
    </xf>
    <xf numFmtId="164" fontId="18" fillId="0" borderId="1" xfId="0" applyNumberFormat="1" applyFont="1" applyFill="1" applyBorder="1" applyAlignment="1">
      <alignment horizontal="center" vertical="center" wrapText="1"/>
    </xf>
    <xf numFmtId="0" fontId="19" fillId="3" borderId="2" xfId="0" applyNumberFormat="1" applyFont="1" applyFill="1" applyBorder="1" applyAlignment="1">
      <alignment horizontal="center" vertical="center" wrapText="1"/>
    </xf>
    <xf numFmtId="175" fontId="18" fillId="0" borderId="3" xfId="29" applyNumberFormat="1" applyFont="1" applyFill="1" applyBorder="1" applyAlignment="1" applyProtection="1">
      <alignment vertical="center"/>
    </xf>
    <xf numFmtId="167" fontId="18" fillId="0" borderId="2" xfId="0" applyNumberFormat="1" applyFont="1" applyFill="1" applyBorder="1" applyAlignment="1">
      <alignment horizontal="center" vertical="center" wrapText="1"/>
    </xf>
    <xf numFmtId="4" fontId="4" fillId="0" borderId="8" xfId="0" applyNumberFormat="1" applyFont="1" applyFill="1" applyBorder="1" applyAlignment="1">
      <alignment horizontal="center" vertical="center"/>
    </xf>
    <xf numFmtId="0" fontId="4" fillId="0" borderId="8" xfId="0" applyFont="1" applyFill="1" applyBorder="1" applyAlignment="1">
      <alignment horizontal="center" vertical="center"/>
    </xf>
    <xf numFmtId="166" fontId="4" fillId="0" borderId="8" xfId="0" applyNumberFormat="1" applyFont="1" applyFill="1" applyBorder="1" applyAlignment="1">
      <alignment horizontal="center" vertical="center"/>
    </xf>
    <xf numFmtId="2" fontId="4" fillId="0" borderId="8" xfId="0" applyNumberFormat="1" applyFont="1" applyFill="1" applyBorder="1" applyAlignment="1">
      <alignment horizontal="center" vertical="center"/>
    </xf>
    <xf numFmtId="166" fontId="4" fillId="0" borderId="9" xfId="0" applyNumberFormat="1" applyFont="1" applyFill="1" applyBorder="1" applyAlignment="1">
      <alignment horizontal="center" vertical="center"/>
    </xf>
    <xf numFmtId="167" fontId="4" fillId="0" borderId="2"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36"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177" fontId="10" fillId="0" borderId="0" xfId="49"/>
    <xf numFmtId="177" fontId="23" fillId="0" borderId="0" xfId="49" applyFont="1"/>
    <xf numFmtId="177" fontId="26" fillId="0" borderId="0" xfId="49" applyFont="1"/>
    <xf numFmtId="2" fontId="25" fillId="6" borderId="11" xfId="49" applyNumberFormat="1" applyFont="1" applyFill="1" applyBorder="1" applyAlignment="1">
      <alignment horizontal="centerContinuous" vertical="center"/>
    </xf>
    <xf numFmtId="2" fontId="25" fillId="6" borderId="10" xfId="49" applyNumberFormat="1" applyFont="1" applyFill="1" applyBorder="1" applyAlignment="1">
      <alignment horizontal="centerContinuous" vertical="center"/>
    </xf>
    <xf numFmtId="2" fontId="25" fillId="7" borderId="12" xfId="49" applyNumberFormat="1" applyFont="1" applyFill="1" applyBorder="1" applyAlignment="1">
      <alignment horizontal="centerContinuous" vertical="center"/>
    </xf>
    <xf numFmtId="2" fontId="25" fillId="7" borderId="13" xfId="49" applyNumberFormat="1" applyFont="1" applyFill="1" applyBorder="1" applyAlignment="1">
      <alignment horizontal="centerContinuous" vertical="center"/>
    </xf>
    <xf numFmtId="2" fontId="25" fillId="7" borderId="14" xfId="49" applyNumberFormat="1" applyFont="1" applyFill="1" applyBorder="1" applyAlignment="1">
      <alignment horizontal="centerContinuous" vertical="center"/>
    </xf>
    <xf numFmtId="177" fontId="10" fillId="0" borderId="15" xfId="49" applyBorder="1"/>
    <xf numFmtId="2" fontId="27" fillId="6" borderId="16" xfId="49" applyNumberFormat="1" applyFont="1" applyFill="1" applyBorder="1" applyAlignment="1">
      <alignment horizontal="centerContinuous" vertical="center"/>
    </xf>
    <xf numFmtId="2" fontId="27" fillId="8" borderId="17" xfId="49" applyNumberFormat="1" applyFont="1" applyFill="1" applyBorder="1" applyAlignment="1">
      <alignment horizontal="centerContinuous" vertical="center"/>
    </xf>
    <xf numFmtId="177" fontId="10" fillId="8" borderId="0" xfId="49" applyFill="1"/>
    <xf numFmtId="2" fontId="28" fillId="6" borderId="18" xfId="49" applyNumberFormat="1" applyFont="1" applyFill="1" applyBorder="1" applyAlignment="1">
      <alignment horizontal="center" vertical="center"/>
    </xf>
    <xf numFmtId="2" fontId="28" fillId="7" borderId="19" xfId="49" applyNumberFormat="1" applyFont="1" applyFill="1" applyBorder="1" applyAlignment="1">
      <alignment horizontal="center"/>
    </xf>
    <xf numFmtId="2" fontId="28" fillId="7" borderId="20" xfId="49" applyNumberFormat="1" applyFont="1" applyFill="1" applyBorder="1" applyAlignment="1">
      <alignment horizontal="center"/>
    </xf>
    <xf numFmtId="2" fontId="28" fillId="7" borderId="21" xfId="49" applyNumberFormat="1" applyFont="1" applyFill="1" applyBorder="1" applyAlignment="1">
      <alignment horizontal="center"/>
    </xf>
    <xf numFmtId="2" fontId="27" fillId="6" borderId="0" xfId="49" applyNumberFormat="1" applyFont="1" applyFill="1" applyAlignment="1">
      <alignment horizontal="centerContinuous" vertical="center"/>
    </xf>
    <xf numFmtId="2" fontId="27" fillId="6" borderId="22" xfId="49" applyNumberFormat="1" applyFont="1" applyFill="1" applyBorder="1" applyAlignment="1">
      <alignment horizontal="centerContinuous" vertical="center"/>
    </xf>
    <xf numFmtId="177" fontId="10" fillId="8" borderId="0" xfId="49" applyFill="1" applyAlignment="1">
      <alignment horizontal="centerContinuous"/>
    </xf>
    <xf numFmtId="2" fontId="28" fillId="6" borderId="22" xfId="49" applyNumberFormat="1" applyFont="1" applyFill="1" applyBorder="1" applyAlignment="1">
      <alignment horizontal="center" vertical="center"/>
    </xf>
    <xf numFmtId="2" fontId="28" fillId="7" borderId="23" xfId="49" applyNumberFormat="1" applyFont="1" applyFill="1" applyBorder="1" applyAlignment="1">
      <alignment horizontal="center"/>
    </xf>
    <xf numFmtId="2" fontId="28" fillId="7" borderId="17" xfId="49" applyNumberFormat="1" applyFont="1" applyFill="1" applyBorder="1" applyAlignment="1">
      <alignment horizontal="center"/>
    </xf>
    <xf numFmtId="2" fontId="29" fillId="7" borderId="24" xfId="49" applyNumberFormat="1" applyFont="1" applyFill="1" applyBorder="1" applyAlignment="1">
      <alignment horizontal="center"/>
    </xf>
    <xf numFmtId="2" fontId="27" fillId="6" borderId="25" xfId="49" applyNumberFormat="1" applyFont="1" applyFill="1" applyBorder="1" applyAlignment="1">
      <alignment vertical="center"/>
    </xf>
    <xf numFmtId="2" fontId="27" fillId="6" borderId="26" xfId="49" applyNumberFormat="1" applyFont="1" applyFill="1" applyBorder="1" applyAlignment="1">
      <alignment vertical="center"/>
    </xf>
    <xf numFmtId="2" fontId="28" fillId="6" borderId="27" xfId="49" applyNumberFormat="1" applyFont="1" applyFill="1" applyBorder="1" applyAlignment="1">
      <alignment horizontal="center" vertical="center"/>
    </xf>
    <xf numFmtId="2" fontId="28" fillId="7" borderId="28" xfId="49" applyNumberFormat="1" applyFont="1" applyFill="1" applyBorder="1" applyAlignment="1">
      <alignment horizontal="center"/>
    </xf>
    <xf numFmtId="2" fontId="28" fillId="7" borderId="26" xfId="49" applyNumberFormat="1" applyFont="1" applyFill="1" applyBorder="1" applyAlignment="1">
      <alignment horizontal="center"/>
    </xf>
    <xf numFmtId="2" fontId="28" fillId="7" borderId="29" xfId="49" applyNumberFormat="1" applyFont="1" applyFill="1" applyBorder="1" applyAlignment="1">
      <alignment horizontal="center"/>
    </xf>
    <xf numFmtId="2" fontId="30" fillId="0" borderId="30" xfId="49" applyNumberFormat="1" applyFont="1" applyBorder="1"/>
    <xf numFmtId="2" fontId="4" fillId="0" borderId="30" xfId="49" applyNumberFormat="1" applyFont="1" applyBorder="1"/>
    <xf numFmtId="2" fontId="31" fillId="0" borderId="30" xfId="49" applyNumberFormat="1" applyFont="1" applyBorder="1"/>
    <xf numFmtId="2" fontId="29" fillId="0" borderId="30" xfId="49" applyNumberFormat="1" applyFont="1" applyBorder="1"/>
    <xf numFmtId="2" fontId="30" fillId="0" borderId="31" xfId="49" applyNumberFormat="1" applyFont="1" applyBorder="1"/>
    <xf numFmtId="2" fontId="32" fillId="0" borderId="32" xfId="49" applyNumberFormat="1" applyFont="1" applyBorder="1" applyProtection="1">
      <protection locked="0"/>
    </xf>
    <xf numFmtId="2" fontId="4" fillId="0" borderId="33" xfId="49" applyNumberFormat="1" applyFont="1" applyBorder="1"/>
    <xf numFmtId="2" fontId="32" fillId="0" borderId="33" xfId="49" applyNumberFormat="1" applyFont="1" applyBorder="1" applyProtection="1">
      <protection locked="0"/>
    </xf>
    <xf numFmtId="2" fontId="4" fillId="0" borderId="32" xfId="49" applyNumberFormat="1" applyFont="1" applyBorder="1"/>
    <xf numFmtId="2" fontId="31" fillId="0" borderId="34" xfId="49" applyNumberFormat="1" applyFont="1" applyBorder="1"/>
    <xf numFmtId="2" fontId="31" fillId="0" borderId="35" xfId="49" applyNumberFormat="1" applyFont="1" applyBorder="1"/>
    <xf numFmtId="4" fontId="31" fillId="0" borderId="35" xfId="49" applyNumberFormat="1" applyFont="1" applyBorder="1"/>
    <xf numFmtId="2" fontId="4" fillId="0" borderId="35" xfId="49" applyNumberFormat="1" applyFont="1" applyBorder="1"/>
    <xf numFmtId="2" fontId="29" fillId="0" borderId="35" xfId="49" applyNumberFormat="1" applyFont="1" applyBorder="1"/>
    <xf numFmtId="4" fontId="4" fillId="0" borderId="35" xfId="49" applyNumberFormat="1" applyFont="1" applyBorder="1"/>
    <xf numFmtId="4" fontId="31" fillId="0" borderId="36" xfId="49" applyNumberFormat="1" applyFont="1" applyBorder="1"/>
    <xf numFmtId="177" fontId="10" fillId="0" borderId="23" xfId="49" applyBorder="1"/>
    <xf numFmtId="2" fontId="25" fillId="0" borderId="37" xfId="49" applyNumberFormat="1" applyFont="1" applyBorder="1" applyAlignment="1">
      <alignment horizontal="center" vertical="center"/>
    </xf>
    <xf numFmtId="2" fontId="25" fillId="0" borderId="38" xfId="49" applyNumberFormat="1" applyFont="1" applyBorder="1" applyAlignment="1">
      <alignment horizontal="left" vertical="center"/>
    </xf>
    <xf numFmtId="2" fontId="25" fillId="0" borderId="39" xfId="49" applyNumberFormat="1" applyFont="1" applyBorder="1"/>
    <xf numFmtId="177" fontId="10" fillId="0" borderId="34" xfId="49" applyBorder="1"/>
    <xf numFmtId="4" fontId="33" fillId="0" borderId="38" xfId="49" applyNumberFormat="1" applyFont="1" applyBorder="1"/>
    <xf numFmtId="2" fontId="33" fillId="0" borderId="40" xfId="49" applyNumberFormat="1" applyFont="1" applyBorder="1"/>
    <xf numFmtId="2" fontId="34" fillId="0" borderId="40" xfId="49" applyNumberFormat="1" applyFont="1" applyBorder="1"/>
    <xf numFmtId="4" fontId="4" fillId="0" borderId="40" xfId="49" applyNumberFormat="1" applyFont="1" applyBorder="1"/>
    <xf numFmtId="4" fontId="31" fillId="0" borderId="40" xfId="49" applyNumberFormat="1" applyFont="1" applyBorder="1"/>
    <xf numFmtId="4" fontId="31" fillId="0" borderId="4" xfId="49" applyNumberFormat="1" applyFont="1" applyBorder="1"/>
    <xf numFmtId="4" fontId="31" fillId="0" borderId="41" xfId="49" applyNumberFormat="1" applyFont="1" applyBorder="1"/>
    <xf numFmtId="2" fontId="32" fillId="0" borderId="37" xfId="49" applyNumberFormat="1" applyFont="1" applyBorder="1" applyAlignment="1">
      <alignment horizontal="center" vertical="center"/>
    </xf>
    <xf numFmtId="167" fontId="32" fillId="0" borderId="38" xfId="49" applyNumberFormat="1" applyFont="1" applyBorder="1" applyAlignment="1">
      <alignment horizontal="left" vertical="center"/>
    </xf>
    <xf numFmtId="2" fontId="32" fillId="0" borderId="38" xfId="49" applyNumberFormat="1" applyFont="1" applyBorder="1" applyAlignment="1">
      <alignment horizontal="left" vertical="center"/>
    </xf>
    <xf numFmtId="2" fontId="32" fillId="0" borderId="39" xfId="49" applyNumberFormat="1" applyFont="1" applyBorder="1" applyAlignment="1">
      <alignment horizontal="right"/>
    </xf>
    <xf numFmtId="2" fontId="33" fillId="0" borderId="39" xfId="49" applyNumberFormat="1" applyFont="1" applyBorder="1"/>
    <xf numFmtId="4" fontId="33" fillId="0" borderId="40" xfId="49" applyNumberFormat="1" applyFont="1" applyBorder="1"/>
    <xf numFmtId="2" fontId="35" fillId="0" borderId="42" xfId="49" applyNumberFormat="1" applyFont="1" applyBorder="1" applyAlignment="1">
      <alignment horizontal="center" vertical="center"/>
    </xf>
    <xf numFmtId="2" fontId="32" fillId="0" borderId="37" xfId="49" applyNumberFormat="1" applyFont="1" applyBorder="1"/>
    <xf numFmtId="2" fontId="32" fillId="0" borderId="38" xfId="49" applyNumberFormat="1" applyFont="1" applyBorder="1"/>
    <xf numFmtId="2" fontId="36" fillId="0" borderId="39" xfId="49" applyNumberFormat="1" applyFont="1" applyBorder="1"/>
    <xf numFmtId="4" fontId="35" fillId="0" borderId="40" xfId="49" applyNumberFormat="1" applyFont="1" applyBorder="1" applyProtection="1">
      <protection locked="0"/>
    </xf>
    <xf numFmtId="2" fontId="35" fillId="0" borderId="40" xfId="49" applyNumberFormat="1" applyFont="1" applyBorder="1"/>
    <xf numFmtId="3" fontId="32" fillId="0" borderId="40" xfId="49" applyNumberFormat="1" applyFont="1" applyBorder="1" applyAlignment="1" applyProtection="1">
      <alignment horizontal="center"/>
      <protection locked="0"/>
    </xf>
    <xf numFmtId="4" fontId="37" fillId="9" borderId="40" xfId="49" applyNumberFormat="1" applyFont="1" applyFill="1" applyBorder="1"/>
    <xf numFmtId="4" fontId="37" fillId="9" borderId="4" xfId="49" applyNumberFormat="1" applyFont="1" applyFill="1" applyBorder="1"/>
    <xf numFmtId="4" fontId="37" fillId="0" borderId="41" xfId="49" applyNumberFormat="1" applyFont="1" applyBorder="1"/>
    <xf numFmtId="177" fontId="10" fillId="0" borderId="43" xfId="49" applyBorder="1"/>
    <xf numFmtId="2" fontId="32" fillId="0" borderId="39" xfId="49" applyNumberFormat="1" applyFont="1" applyBorder="1"/>
    <xf numFmtId="2" fontId="36" fillId="0" borderId="44" xfId="49" applyNumberFormat="1" applyFont="1" applyBorder="1"/>
    <xf numFmtId="2" fontId="32" fillId="0" borderId="44" xfId="49" applyNumberFormat="1" applyFont="1" applyBorder="1" applyAlignment="1">
      <alignment horizontal="right"/>
    </xf>
    <xf numFmtId="2" fontId="33" fillId="0" borderId="38" xfId="49" applyNumberFormat="1" applyFont="1" applyBorder="1"/>
    <xf numFmtId="4" fontId="35" fillId="0" borderId="45" xfId="49" applyNumberFormat="1" applyFont="1" applyBorder="1" applyProtection="1">
      <protection locked="0"/>
    </xf>
    <xf numFmtId="2" fontId="35" fillId="0" borderId="42" xfId="49" applyNumberFormat="1" applyFont="1" applyBorder="1"/>
    <xf numFmtId="3" fontId="32" fillId="0" borderId="42" xfId="49" applyNumberFormat="1" applyFont="1" applyBorder="1" applyAlignment="1" applyProtection="1">
      <alignment horizontal="center"/>
      <protection locked="0"/>
    </xf>
    <xf numFmtId="4" fontId="37" fillId="0" borderId="46" xfId="49" applyNumberFormat="1" applyFont="1" applyBorder="1"/>
    <xf numFmtId="2" fontId="33" fillId="0" borderId="47" xfId="49" applyNumberFormat="1" applyFont="1" applyBorder="1" applyProtection="1">
      <protection locked="0"/>
    </xf>
    <xf numFmtId="177" fontId="10" fillId="0" borderId="47" xfId="49" applyBorder="1"/>
    <xf numFmtId="177" fontId="10" fillId="0" borderId="48" xfId="49" applyBorder="1"/>
    <xf numFmtId="4" fontId="35" fillId="0" borderId="48" xfId="49" applyNumberFormat="1" applyFont="1" applyBorder="1" applyProtection="1">
      <protection locked="0"/>
    </xf>
    <xf numFmtId="2" fontId="38" fillId="0" borderId="49" xfId="49" applyNumberFormat="1" applyFont="1" applyBorder="1"/>
    <xf numFmtId="3" fontId="32" fillId="0" borderId="49" xfId="49" applyNumberFormat="1" applyFont="1" applyBorder="1" applyAlignment="1" applyProtection="1">
      <alignment horizontal="center"/>
      <protection locked="0"/>
    </xf>
    <xf numFmtId="4" fontId="37" fillId="9" borderId="49" xfId="49" applyNumberFormat="1" applyFont="1" applyFill="1" applyBorder="1"/>
    <xf numFmtId="4" fontId="37" fillId="9" borderId="50" xfId="49" applyNumberFormat="1" applyFont="1" applyFill="1" applyBorder="1"/>
    <xf numFmtId="4" fontId="37" fillId="0" borderId="51" xfId="49" applyNumberFormat="1" applyFont="1" applyBorder="1"/>
    <xf numFmtId="2" fontId="39" fillId="9" borderId="0" xfId="49" applyNumberFormat="1" applyFont="1" applyFill="1"/>
    <xf numFmtId="4" fontId="40" fillId="9" borderId="52" xfId="49" applyNumberFormat="1" applyFont="1" applyFill="1" applyBorder="1"/>
    <xf numFmtId="4" fontId="40" fillId="9" borderId="34" xfId="49" applyNumberFormat="1" applyFont="1" applyFill="1" applyBorder="1"/>
    <xf numFmtId="2" fontId="40" fillId="9" borderId="35" xfId="49" applyNumberFormat="1" applyFont="1" applyFill="1" applyBorder="1"/>
    <xf numFmtId="3" fontId="41" fillId="9" borderId="35" xfId="49" applyNumberFormat="1" applyFont="1" applyFill="1" applyBorder="1" applyAlignment="1">
      <alignment horizontal="center"/>
    </xf>
    <xf numFmtId="4" fontId="41" fillId="9" borderId="35" xfId="49" applyNumberFormat="1" applyFont="1" applyFill="1" applyBorder="1"/>
    <xf numFmtId="4" fontId="41" fillId="9" borderId="53" xfId="49" applyNumberFormat="1" applyFont="1" applyFill="1" applyBorder="1"/>
    <xf numFmtId="2" fontId="36" fillId="0" borderId="37" xfId="49" applyNumberFormat="1" applyFont="1" applyBorder="1"/>
    <xf numFmtId="2" fontId="32" fillId="0" borderId="38" xfId="49" applyNumberFormat="1" applyFont="1" applyBorder="1" applyAlignment="1">
      <alignment horizontal="right"/>
    </xf>
    <xf numFmtId="177" fontId="10" fillId="0" borderId="39" xfId="49" applyBorder="1"/>
    <xf numFmtId="177" fontId="10" fillId="0" borderId="38" xfId="49" applyBorder="1"/>
    <xf numFmtId="2" fontId="25" fillId="0" borderId="39" xfId="49" applyNumberFormat="1" applyFont="1" applyBorder="1" applyAlignment="1">
      <alignment horizontal="center" vertical="center"/>
    </xf>
    <xf numFmtId="2" fontId="25" fillId="0" borderId="33" xfId="49" applyNumberFormat="1" applyFont="1" applyBorder="1"/>
    <xf numFmtId="2" fontId="32" fillId="0" borderId="39" xfId="49" applyNumberFormat="1" applyFont="1" applyBorder="1" applyAlignment="1">
      <alignment horizontal="center" vertical="center"/>
    </xf>
    <xf numFmtId="2" fontId="32" fillId="0" borderId="39" xfId="49" applyNumberFormat="1" applyFont="1" applyBorder="1" applyAlignment="1">
      <alignment horizontal="centerContinuous"/>
    </xf>
    <xf numFmtId="2" fontId="33" fillId="0" borderId="38" xfId="49" applyNumberFormat="1" applyFont="1" applyBorder="1" applyAlignment="1">
      <alignment horizontal="centerContinuous"/>
    </xf>
    <xf numFmtId="4" fontId="35" fillId="0" borderId="38" xfId="49" applyNumberFormat="1" applyFont="1" applyBorder="1" applyProtection="1">
      <protection locked="0"/>
    </xf>
    <xf numFmtId="2" fontId="33" fillId="0" borderId="45" xfId="49" applyNumberFormat="1" applyFont="1" applyBorder="1" applyAlignment="1">
      <alignment horizontal="centerContinuous"/>
    </xf>
    <xf numFmtId="2" fontId="32" fillId="0" borderId="44" xfId="49" applyNumberFormat="1" applyFont="1" applyBorder="1" applyAlignment="1">
      <alignment horizontal="centerContinuous"/>
    </xf>
    <xf numFmtId="4" fontId="37" fillId="9" borderId="42" xfId="49" applyNumberFormat="1" applyFont="1" applyFill="1" applyBorder="1"/>
    <xf numFmtId="4" fontId="37" fillId="9" borderId="54" xfId="49" applyNumberFormat="1" applyFont="1" applyFill="1" applyBorder="1"/>
    <xf numFmtId="2" fontId="32" fillId="0" borderId="44" xfId="49" applyNumberFormat="1" applyFont="1" applyBorder="1" applyAlignment="1">
      <alignment horizontal="left" vertical="center"/>
    </xf>
    <xf numFmtId="4" fontId="4" fillId="0" borderId="4" xfId="49" applyNumberFormat="1" applyFont="1" applyBorder="1"/>
    <xf numFmtId="2" fontId="33" fillId="0" borderId="33" xfId="49" applyNumberFormat="1" applyFont="1" applyBorder="1"/>
    <xf numFmtId="178" fontId="32" fillId="0" borderId="42" xfId="49" applyNumberFormat="1" applyFont="1" applyBorder="1" applyAlignment="1" applyProtection="1">
      <alignment horizontal="center"/>
      <protection locked="0"/>
    </xf>
    <xf numFmtId="4" fontId="19" fillId="3" borderId="1" xfId="4" applyNumberFormat="1" applyFont="1" applyFill="1" applyBorder="1" applyAlignment="1">
      <alignment horizontal="center" vertical="center"/>
    </xf>
    <xf numFmtId="2" fontId="25" fillId="0" borderId="33" xfId="49" applyNumberFormat="1" applyFont="1" applyBorder="1" applyAlignment="1">
      <alignment vertical="center"/>
    </xf>
    <xf numFmtId="2" fontId="43" fillId="0" borderId="44" xfId="49" applyNumberFormat="1" applyFont="1" applyBorder="1"/>
    <xf numFmtId="4" fontId="44" fillId="0" borderId="45" xfId="49" applyNumberFormat="1" applyFont="1" applyBorder="1" applyProtection="1">
      <protection locked="0"/>
    </xf>
    <xf numFmtId="2" fontId="44" fillId="0" borderId="42" xfId="49" applyNumberFormat="1" applyFont="1" applyBorder="1"/>
    <xf numFmtId="178" fontId="45" fillId="0" borderId="42" xfId="49" applyNumberFormat="1" applyFont="1" applyBorder="1" applyAlignment="1" applyProtection="1">
      <alignment horizontal="center"/>
      <protection locked="0"/>
    </xf>
    <xf numFmtId="0" fontId="19" fillId="3" borderId="1" xfId="0" applyFont="1" applyFill="1" applyBorder="1" applyAlignment="1">
      <alignment horizontal="justify" vertical="center" wrapText="1"/>
    </xf>
    <xf numFmtId="0" fontId="4" fillId="0" borderId="8" xfId="0" applyFont="1" applyFill="1" applyBorder="1" applyAlignment="1">
      <alignment horizontal="justify" vertical="center" wrapText="1"/>
    </xf>
    <xf numFmtId="0" fontId="4" fillId="0" borderId="9"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9" fillId="3" borderId="7" xfId="0" applyFont="1" applyFill="1" applyBorder="1" applyAlignment="1">
      <alignment horizontal="justify" vertical="center" wrapText="1"/>
    </xf>
    <xf numFmtId="167" fontId="18" fillId="0" borderId="1" xfId="0" applyNumberFormat="1" applyFont="1" applyFill="1" applyBorder="1" applyAlignment="1">
      <alignment horizontal="justify" vertical="top" wrapText="1"/>
    </xf>
    <xf numFmtId="0" fontId="18" fillId="0" borderId="1" xfId="0" quotePrefix="1" applyFont="1" applyFill="1" applyBorder="1" applyAlignment="1">
      <alignment horizontal="justify" vertical="center" wrapText="1"/>
    </xf>
    <xf numFmtId="2" fontId="46" fillId="0" borderId="44" xfId="49" applyNumberFormat="1" applyFont="1" applyBorder="1"/>
    <xf numFmtId="2" fontId="47" fillId="0" borderId="44" xfId="49" applyNumberFormat="1" applyFont="1" applyBorder="1" applyAlignment="1">
      <alignment horizontal="centerContinuous"/>
    </xf>
    <xf numFmtId="2" fontId="48" fillId="0" borderId="38" xfId="49" applyNumberFormat="1" applyFont="1" applyBorder="1" applyAlignment="1">
      <alignment horizontal="centerContinuous"/>
    </xf>
    <xf numFmtId="4" fontId="49" fillId="0" borderId="45" xfId="49" applyNumberFormat="1" applyFont="1" applyBorder="1" applyProtection="1">
      <protection locked="0"/>
    </xf>
    <xf numFmtId="2" fontId="49" fillId="0" borderId="42" xfId="49" applyNumberFormat="1" applyFont="1" applyBorder="1"/>
    <xf numFmtId="3" fontId="47" fillId="0" borderId="42" xfId="49" applyNumberFormat="1" applyFont="1" applyBorder="1" applyAlignment="1" applyProtection="1">
      <alignment horizontal="center"/>
      <protection locked="0"/>
    </xf>
    <xf numFmtId="2" fontId="47" fillId="0" borderId="44" xfId="49" applyNumberFormat="1" applyFont="1" applyBorder="1" applyAlignment="1">
      <alignment horizontal="right"/>
    </xf>
    <xf numFmtId="2" fontId="48" fillId="0" borderId="45" xfId="49" applyNumberFormat="1" applyFont="1" applyBorder="1" applyAlignment="1">
      <alignment horizontal="centerContinuous"/>
    </xf>
    <xf numFmtId="2" fontId="18" fillId="0" borderId="2" xfId="0" applyNumberFormat="1" applyFont="1" applyFill="1" applyBorder="1" applyAlignment="1">
      <alignment horizontal="center" vertical="center" wrapText="1"/>
    </xf>
    <xf numFmtId="4" fontId="19" fillId="3" borderId="1" xfId="4" applyNumberFormat="1" applyFont="1" applyFill="1" applyBorder="1" applyAlignment="1">
      <alignment vertical="center"/>
    </xf>
    <xf numFmtId="167" fontId="19" fillId="4" borderId="56" xfId="0" applyNumberFormat="1" applyFont="1" applyFill="1" applyBorder="1" applyAlignment="1">
      <alignment vertical="center"/>
    </xf>
    <xf numFmtId="167" fontId="19" fillId="4" borderId="57" xfId="0" applyNumberFormat="1" applyFont="1" applyFill="1" applyBorder="1" applyAlignment="1">
      <alignment vertical="center"/>
    </xf>
    <xf numFmtId="164" fontId="19" fillId="4" borderId="58" xfId="27" applyFont="1" applyFill="1" applyBorder="1" applyAlignment="1">
      <alignment vertical="center"/>
    </xf>
    <xf numFmtId="0" fontId="11" fillId="0" borderId="59" xfId="0" applyFont="1" applyBorder="1" applyAlignment="1">
      <alignment horizontal="center" vertical="center"/>
    </xf>
    <xf numFmtId="164" fontId="11" fillId="0" borderId="57" xfId="27" applyFont="1" applyBorder="1" applyAlignment="1">
      <alignment vertical="center"/>
    </xf>
    <xf numFmtId="167" fontId="19" fillId="4" borderId="56" xfId="0" applyNumberFormat="1" applyFont="1" applyFill="1" applyBorder="1" applyAlignment="1">
      <alignment horizontal="center" vertical="center"/>
    </xf>
    <xf numFmtId="167" fontId="19" fillId="4" borderId="55" xfId="0" applyNumberFormat="1" applyFont="1" applyFill="1" applyBorder="1" applyAlignment="1">
      <alignment horizontal="center" vertical="center"/>
    </xf>
    <xf numFmtId="9" fontId="19" fillId="4" borderId="56" xfId="50" applyFont="1" applyFill="1" applyBorder="1" applyAlignment="1">
      <alignment horizontal="center" vertical="center"/>
    </xf>
    <xf numFmtId="164" fontId="19" fillId="3" borderId="1" xfId="27" applyFont="1" applyFill="1" applyBorder="1" applyAlignment="1">
      <alignment horizontal="center" vertical="center"/>
    </xf>
    <xf numFmtId="164" fontId="12" fillId="0" borderId="0" xfId="27" applyFont="1" applyAlignment="1">
      <alignment vertical="center"/>
    </xf>
    <xf numFmtId="0" fontId="22" fillId="2" borderId="0" xfId="0" applyNumberFormat="1" applyFont="1" applyFill="1" applyBorder="1" applyAlignment="1">
      <alignment horizontal="centerContinuous" vertical="center" wrapText="1"/>
    </xf>
    <xf numFmtId="0" fontId="21" fillId="2" borderId="20" xfId="0" applyNumberFormat="1" applyFont="1" applyFill="1" applyBorder="1" applyAlignment="1">
      <alignment horizontal="centerContinuous" vertical="center" wrapText="1"/>
    </xf>
    <xf numFmtId="0" fontId="21" fillId="2" borderId="16" xfId="0" applyNumberFormat="1" applyFont="1" applyFill="1" applyBorder="1" applyAlignment="1">
      <alignment horizontal="centerContinuous" vertical="center" wrapText="1"/>
    </xf>
    <xf numFmtId="0" fontId="21" fillId="2" borderId="60" xfId="0" applyNumberFormat="1" applyFont="1" applyFill="1" applyBorder="1" applyAlignment="1">
      <alignment horizontal="centerContinuous" vertical="center" wrapText="1"/>
    </xf>
    <xf numFmtId="0" fontId="22" fillId="2" borderId="17" xfId="0" applyNumberFormat="1" applyFont="1" applyFill="1" applyBorder="1" applyAlignment="1">
      <alignment horizontal="centerContinuous" vertical="center" wrapText="1"/>
    </xf>
    <xf numFmtId="0" fontId="22" fillId="2" borderId="52" xfId="0" applyNumberFormat="1" applyFont="1" applyFill="1" applyBorder="1" applyAlignment="1">
      <alignment horizontal="centerContinuous" vertical="center" wrapText="1"/>
    </xf>
    <xf numFmtId="2" fontId="20" fillId="5" borderId="61" xfId="0" applyNumberFormat="1" applyFont="1" applyFill="1" applyBorder="1" applyAlignment="1">
      <alignment horizontal="center" vertical="center" wrapText="1"/>
    </xf>
    <xf numFmtId="0" fontId="20" fillId="5" borderId="61" xfId="0" applyFont="1" applyFill="1" applyBorder="1" applyAlignment="1">
      <alignment horizontal="center" vertical="center" wrapText="1"/>
    </xf>
    <xf numFmtId="4" fontId="20" fillId="5" borderId="61" xfId="0" applyNumberFormat="1" applyFont="1" applyFill="1" applyBorder="1" applyAlignment="1">
      <alignment horizontal="center" vertical="center" wrapText="1"/>
    </xf>
    <xf numFmtId="164" fontId="20" fillId="5" borderId="61" xfId="27" applyFont="1" applyFill="1" applyBorder="1" applyAlignment="1">
      <alignment horizontal="center" vertical="center" wrapText="1"/>
    </xf>
    <xf numFmtId="0" fontId="22" fillId="2" borderId="62" xfId="0" applyNumberFormat="1" applyFont="1" applyFill="1" applyBorder="1" applyAlignment="1">
      <alignment vertical="center" wrapText="1"/>
    </xf>
    <xf numFmtId="0" fontId="22" fillId="2" borderId="63" xfId="0" applyNumberFormat="1" applyFont="1" applyFill="1" applyBorder="1" applyAlignment="1">
      <alignment vertical="center" wrapText="1"/>
    </xf>
    <xf numFmtId="0" fontId="22" fillId="2" borderId="64" xfId="0" applyNumberFormat="1" applyFont="1" applyFill="1" applyBorder="1" applyAlignment="1">
      <alignment vertical="center" wrapText="1"/>
    </xf>
    <xf numFmtId="177" fontId="24" fillId="0" borderId="0" xfId="49" applyFont="1" applyAlignment="1">
      <alignment horizontal="center"/>
    </xf>
    <xf numFmtId="177" fontId="25" fillId="0" borderId="0" xfId="49" applyFont="1" applyAlignment="1">
      <alignment horizontal="center" vertical="center" wrapText="1"/>
    </xf>
  </cellXfs>
  <cellStyles count="51">
    <cellStyle name="Estilo 1" xfId="1" xr:uid="{00000000-0005-0000-0000-000000000000}"/>
    <cellStyle name="Euro" xfId="2" xr:uid="{00000000-0005-0000-0000-000001000000}"/>
    <cellStyle name="Hipervínculo 2" xfId="3" xr:uid="{00000000-0005-0000-0000-000002000000}"/>
    <cellStyle name="Millares" xfId="4" builtinId="3"/>
    <cellStyle name="Millares 2" xfId="5" xr:uid="{00000000-0005-0000-0000-000004000000}"/>
    <cellStyle name="Millares 2 2" xfId="6" xr:uid="{00000000-0005-0000-0000-000005000000}"/>
    <cellStyle name="Millares 2 28" xfId="7" xr:uid="{00000000-0005-0000-0000-000006000000}"/>
    <cellStyle name="Millares 2 28 2" xfId="8" xr:uid="{00000000-0005-0000-0000-000007000000}"/>
    <cellStyle name="Millares 2 3" xfId="9" xr:uid="{00000000-0005-0000-0000-000008000000}"/>
    <cellStyle name="Millares 2 3 2" xfId="10" xr:uid="{00000000-0005-0000-0000-000009000000}"/>
    <cellStyle name="Millares 2 4" xfId="11" xr:uid="{00000000-0005-0000-0000-00000A000000}"/>
    <cellStyle name="Millares 3" xfId="12" xr:uid="{00000000-0005-0000-0000-00000B000000}"/>
    <cellStyle name="Millares 3 2" xfId="13" xr:uid="{00000000-0005-0000-0000-00000C000000}"/>
    <cellStyle name="Millares 3 2 2" xfId="14" xr:uid="{00000000-0005-0000-0000-00000D000000}"/>
    <cellStyle name="Millares 3 3" xfId="15" xr:uid="{00000000-0005-0000-0000-00000E000000}"/>
    <cellStyle name="Millares 31" xfId="16" xr:uid="{00000000-0005-0000-0000-00000F000000}"/>
    <cellStyle name="Millares 31 2" xfId="17" xr:uid="{00000000-0005-0000-0000-000010000000}"/>
    <cellStyle name="Millares 4" xfId="18" xr:uid="{00000000-0005-0000-0000-000011000000}"/>
    <cellStyle name="Millares 4 2" xfId="19" xr:uid="{00000000-0005-0000-0000-000012000000}"/>
    <cellStyle name="Millares 5" xfId="20" xr:uid="{00000000-0005-0000-0000-000013000000}"/>
    <cellStyle name="Millares 5 2" xfId="21" xr:uid="{00000000-0005-0000-0000-000014000000}"/>
    <cellStyle name="Millares 6" xfId="22" xr:uid="{00000000-0005-0000-0000-000015000000}"/>
    <cellStyle name="Millares 7" xfId="23" xr:uid="{00000000-0005-0000-0000-000016000000}"/>
    <cellStyle name="Millares 7 2" xfId="24" xr:uid="{00000000-0005-0000-0000-000017000000}"/>
    <cellStyle name="Millares 8" xfId="25" xr:uid="{00000000-0005-0000-0000-000018000000}"/>
    <cellStyle name="Millares 8 2" xfId="26" xr:uid="{00000000-0005-0000-0000-000019000000}"/>
    <cellStyle name="Moneda" xfId="27" builtinId="4"/>
    <cellStyle name="Moneda 2" xfId="28" xr:uid="{00000000-0005-0000-0000-00001B000000}"/>
    <cellStyle name="Moneda 2 2" xfId="29" xr:uid="{00000000-0005-0000-0000-00001C000000}"/>
    <cellStyle name="Moneda 2 2 2" xfId="30" xr:uid="{00000000-0005-0000-0000-00001D000000}"/>
    <cellStyle name="Moneda 3" xfId="31" xr:uid="{00000000-0005-0000-0000-00001E000000}"/>
    <cellStyle name="Moneda 3 2" xfId="32" xr:uid="{00000000-0005-0000-0000-00001F000000}"/>
    <cellStyle name="Moneda 3 3" xfId="33" xr:uid="{00000000-0005-0000-0000-000020000000}"/>
    <cellStyle name="Moneda 4" xfId="34" xr:uid="{00000000-0005-0000-0000-000021000000}"/>
    <cellStyle name="Moneda 4 2" xfId="35" xr:uid="{00000000-0005-0000-0000-000022000000}"/>
    <cellStyle name="Moneda 5" xfId="36" xr:uid="{00000000-0005-0000-0000-000023000000}"/>
    <cellStyle name="Moneda 5 2" xfId="37" xr:uid="{00000000-0005-0000-0000-000024000000}"/>
    <cellStyle name="Moneda 6" xfId="38" xr:uid="{00000000-0005-0000-0000-000025000000}"/>
    <cellStyle name="Moneda 6 2" xfId="39" xr:uid="{00000000-0005-0000-0000-000026000000}"/>
    <cellStyle name="Normal" xfId="0" builtinId="0"/>
    <cellStyle name="Normal 10" xfId="40" xr:uid="{00000000-0005-0000-0000-000028000000}"/>
    <cellStyle name="Normal 2" xfId="41" xr:uid="{00000000-0005-0000-0000-000029000000}"/>
    <cellStyle name="Normal 3" xfId="42" xr:uid="{00000000-0005-0000-0000-00002A000000}"/>
    <cellStyle name="Normal 3 2" xfId="43" xr:uid="{00000000-0005-0000-0000-00002B000000}"/>
    <cellStyle name="Normal 4 2 2" xfId="44" xr:uid="{00000000-0005-0000-0000-00002C000000}"/>
    <cellStyle name="Normal 5" xfId="45" xr:uid="{00000000-0005-0000-0000-00002D000000}"/>
    <cellStyle name="Normal 8" xfId="46" xr:uid="{00000000-0005-0000-0000-00002E000000}"/>
    <cellStyle name="Normal 8 2" xfId="49" xr:uid="{E412DFCD-A665-4DFE-92E4-5207A102F3D2}"/>
    <cellStyle name="Porcentaje" xfId="50" builtinId="5"/>
    <cellStyle name="Porcentaje 2" xfId="47" xr:uid="{00000000-0005-0000-0000-00002F000000}"/>
    <cellStyle name="Porcentual 2" xfId="48" xr:uid="{00000000-0005-0000-0000-000030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56987</xdr:colOff>
      <xdr:row>2</xdr:row>
      <xdr:rowOff>130257</xdr:rowOff>
    </xdr:from>
    <xdr:to>
      <xdr:col>3</xdr:col>
      <xdr:colOff>903654</xdr:colOff>
      <xdr:row>3</xdr:row>
      <xdr:rowOff>456717</xdr:rowOff>
    </xdr:to>
    <xdr:pic>
      <xdr:nvPicPr>
        <xdr:cNvPr id="2" name="Imagen 2">
          <a:extLst>
            <a:ext uri="{FF2B5EF4-FFF2-40B4-BE49-F238E27FC236}">
              <a16:creationId xmlns:a16="http://schemas.microsoft.com/office/drawing/2014/main" id="{528AF1C7-A7AB-4152-A4DF-4EA2B78A5C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79" y="553590"/>
          <a:ext cx="1717757" cy="766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pacheco/AppData/Local/Microsoft/Windows/INetCache/Content.Outlook/9UZJ1H25/Documents%20and%20Settings/USER/Escritorio/Nueva%20carpeta/COSTO%20V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PO_01"/>
      <sheetName val="GRUPO_02"/>
      <sheetName val="GRUPO_03"/>
      <sheetName val="GRUPO_04"/>
      <sheetName val="INSUMO_MAQUINARIA"/>
      <sheetName val="INSUMO_MANO OBRA"/>
      <sheetName val="INSUMO_MATERIAL"/>
      <sheetName val="COSTO HORARIO MAQUINARIA"/>
    </sheetNames>
    <sheetDataSet>
      <sheetData sheetId="0" refreshError="1"/>
      <sheetData sheetId="1" refreshError="1"/>
      <sheetData sheetId="2" refreshError="1"/>
      <sheetData sheetId="3" refreshError="1"/>
      <sheetData sheetId="4"/>
      <sheetData sheetId="5" refreshError="1"/>
      <sheetData sheetId="6" refreshError="1"/>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B2:M166"/>
  <sheetViews>
    <sheetView showGridLines="0" tabSelected="1" view="pageBreakPreview" zoomScale="78" zoomScaleNormal="78" zoomScaleSheetLayoutView="78" workbookViewId="0">
      <selection activeCell="H6" sqref="H6"/>
    </sheetView>
  </sheetViews>
  <sheetFormatPr baseColWidth="10" defaultColWidth="11.453125" defaultRowHeight="14.5" x14ac:dyDescent="0.35"/>
  <cols>
    <col min="1" max="1" width="5.7265625" style="2" customWidth="1"/>
    <col min="2" max="2" width="4.7265625" style="1" customWidth="1"/>
    <col min="3" max="3" width="12.453125" style="12" customWidth="1"/>
    <col min="4" max="4" width="66" style="14" customWidth="1"/>
    <col min="5" max="5" width="16.453125" style="16" customWidth="1"/>
    <col min="6" max="6" width="13.81640625" style="12" customWidth="1"/>
    <col min="7" max="7" width="15.26953125" style="17" customWidth="1"/>
    <col min="8" max="8" width="15" style="17" customWidth="1"/>
    <col min="9" max="9" width="20.26953125" style="13" customWidth="1"/>
    <col min="10" max="10" width="4.08984375" style="2" customWidth="1"/>
    <col min="11" max="16384" width="11.453125" style="2"/>
  </cols>
  <sheetData>
    <row r="2" spans="3:9" ht="18.75" customHeight="1" x14ac:dyDescent="0.35"/>
    <row r="3" spans="3:9" ht="28.5" customHeight="1" x14ac:dyDescent="0.35">
      <c r="C3" s="218" t="s">
        <v>0</v>
      </c>
      <c r="D3" s="219"/>
      <c r="E3" s="219"/>
      <c r="F3" s="219"/>
      <c r="G3" s="219"/>
      <c r="H3" s="219"/>
      <c r="I3" s="220"/>
    </row>
    <row r="4" spans="3:9" ht="53.15" customHeight="1" x14ac:dyDescent="0.35">
      <c r="C4" s="221" t="s">
        <v>304</v>
      </c>
      <c r="D4" s="217"/>
      <c r="E4" s="217"/>
      <c r="F4" s="217"/>
      <c r="G4" s="217"/>
      <c r="H4" s="217"/>
      <c r="I4" s="222"/>
    </row>
    <row r="5" spans="3:9" ht="13" customHeight="1" x14ac:dyDescent="0.35">
      <c r="C5" s="227"/>
      <c r="D5" s="228"/>
      <c r="E5" s="228"/>
      <c r="F5" s="228"/>
      <c r="G5" s="228"/>
      <c r="H5" s="228"/>
      <c r="I5" s="229"/>
    </row>
    <row r="6" spans="3:9" ht="37.5" customHeight="1" x14ac:dyDescent="0.35">
      <c r="C6" s="223" t="s">
        <v>1</v>
      </c>
      <c r="D6" s="224" t="s">
        <v>2</v>
      </c>
      <c r="E6" s="225" t="s">
        <v>3</v>
      </c>
      <c r="F6" s="224" t="s">
        <v>39</v>
      </c>
      <c r="G6" s="226" t="s">
        <v>4</v>
      </c>
      <c r="H6" s="226" t="s">
        <v>5</v>
      </c>
      <c r="I6" s="226" t="s">
        <v>6</v>
      </c>
    </row>
    <row r="7" spans="3:9" ht="21" customHeight="1" x14ac:dyDescent="0.35">
      <c r="C7" s="32">
        <v>1</v>
      </c>
      <c r="D7" s="190" t="s">
        <v>225</v>
      </c>
      <c r="E7" s="33"/>
      <c r="F7" s="33"/>
      <c r="G7" s="33"/>
      <c r="H7" s="33"/>
      <c r="I7" s="34"/>
    </row>
    <row r="8" spans="3:9" ht="21" customHeight="1" x14ac:dyDescent="0.35">
      <c r="C8" s="56">
        <v>1.1000000000000001</v>
      </c>
      <c r="D8" s="191" t="s">
        <v>109</v>
      </c>
      <c r="E8" s="57">
        <v>1</v>
      </c>
      <c r="F8" s="58" t="s">
        <v>226</v>
      </c>
      <c r="G8" s="39"/>
      <c r="H8" s="39"/>
      <c r="I8" s="51"/>
    </row>
    <row r="9" spans="3:9" ht="21" customHeight="1" x14ac:dyDescent="0.35">
      <c r="C9" s="56">
        <v>1.2</v>
      </c>
      <c r="D9" s="191" t="s">
        <v>110</v>
      </c>
      <c r="E9" s="60">
        <v>1</v>
      </c>
      <c r="F9" s="59" t="s">
        <v>226</v>
      </c>
      <c r="G9" s="39"/>
      <c r="H9" s="39"/>
      <c r="I9" s="51"/>
    </row>
    <row r="10" spans="3:9" ht="21" customHeight="1" x14ac:dyDescent="0.35">
      <c r="C10" s="56">
        <v>1.3</v>
      </c>
      <c r="D10" s="192" t="s">
        <v>111</v>
      </c>
      <c r="E10" s="60">
        <v>1</v>
      </c>
      <c r="F10" s="61" t="s">
        <v>226</v>
      </c>
      <c r="G10" s="39"/>
      <c r="H10" s="39"/>
      <c r="I10" s="51"/>
    </row>
    <row r="11" spans="3:9" ht="30" customHeight="1" x14ac:dyDescent="0.35">
      <c r="C11" s="35">
        <v>1.4</v>
      </c>
      <c r="D11" s="193" t="s">
        <v>228</v>
      </c>
      <c r="E11" s="37">
        <v>1</v>
      </c>
      <c r="F11" s="38" t="s">
        <v>39</v>
      </c>
      <c r="G11" s="39"/>
      <c r="H11" s="39"/>
      <c r="I11" s="40"/>
    </row>
    <row r="12" spans="3:9" ht="21.75" customHeight="1" x14ac:dyDescent="0.35">
      <c r="C12" s="32">
        <v>2</v>
      </c>
      <c r="D12" s="190" t="s">
        <v>13</v>
      </c>
      <c r="E12" s="184"/>
      <c r="F12" s="184"/>
      <c r="G12" s="184"/>
      <c r="H12" s="184"/>
      <c r="I12" s="34"/>
    </row>
    <row r="13" spans="3:9" ht="21.75" customHeight="1" x14ac:dyDescent="0.35">
      <c r="C13" s="35">
        <v>2.1</v>
      </c>
      <c r="D13" s="191" t="s">
        <v>200</v>
      </c>
      <c r="E13" s="57">
        <v>329</v>
      </c>
      <c r="F13" s="58" t="s">
        <v>217</v>
      </c>
      <c r="G13" s="39"/>
      <c r="H13" s="39"/>
      <c r="I13" s="51"/>
    </row>
    <row r="14" spans="3:9" ht="31.5" customHeight="1" x14ac:dyDescent="0.35">
      <c r="C14" s="35">
        <v>2.2000000000000002</v>
      </c>
      <c r="D14" s="191" t="s">
        <v>213</v>
      </c>
      <c r="E14" s="57">
        <v>329</v>
      </c>
      <c r="F14" s="58" t="s">
        <v>217</v>
      </c>
      <c r="G14" s="39"/>
      <c r="H14" s="39"/>
      <c r="I14" s="51"/>
    </row>
    <row r="15" spans="3:9" ht="29.15" customHeight="1" x14ac:dyDescent="0.35">
      <c r="C15" s="35">
        <v>2.2999999999999998</v>
      </c>
      <c r="D15" s="42" t="s">
        <v>229</v>
      </c>
      <c r="E15" s="57">
        <v>134</v>
      </c>
      <c r="F15" s="43" t="s">
        <v>227</v>
      </c>
      <c r="G15" s="39"/>
      <c r="H15" s="39"/>
      <c r="I15" s="40"/>
    </row>
    <row r="16" spans="3:9" ht="20.25" customHeight="1" x14ac:dyDescent="0.35">
      <c r="C16" s="32">
        <v>3</v>
      </c>
      <c r="D16" s="190" t="s">
        <v>14</v>
      </c>
      <c r="E16" s="184"/>
      <c r="F16" s="184"/>
      <c r="G16" s="184"/>
      <c r="H16" s="184"/>
      <c r="I16" s="34"/>
    </row>
    <row r="17" spans="3:9" ht="24.75" customHeight="1" x14ac:dyDescent="0.35">
      <c r="C17" s="35">
        <v>3.1</v>
      </c>
      <c r="D17" s="42" t="s">
        <v>230</v>
      </c>
      <c r="E17" s="57">
        <v>57</v>
      </c>
      <c r="F17" s="43" t="s">
        <v>227</v>
      </c>
      <c r="G17" s="39"/>
      <c r="H17" s="39"/>
      <c r="I17" s="40"/>
    </row>
    <row r="18" spans="3:9" ht="21.75" customHeight="1" x14ac:dyDescent="0.35">
      <c r="C18" s="32">
        <v>4</v>
      </c>
      <c r="D18" s="190" t="s">
        <v>15</v>
      </c>
      <c r="E18" s="184"/>
      <c r="F18" s="184"/>
      <c r="G18" s="184"/>
      <c r="H18" s="184"/>
      <c r="I18" s="34"/>
    </row>
    <row r="19" spans="3:9" ht="24" customHeight="1" x14ac:dyDescent="0.35">
      <c r="C19" s="35">
        <v>4.0999999999999996</v>
      </c>
      <c r="D19" s="42" t="s">
        <v>230</v>
      </c>
      <c r="E19" s="57">
        <v>65.430000000000007</v>
      </c>
      <c r="F19" s="43" t="s">
        <v>227</v>
      </c>
      <c r="G19" s="39"/>
      <c r="H19" s="39"/>
      <c r="I19" s="40"/>
    </row>
    <row r="20" spans="3:9" ht="19.5" customHeight="1" x14ac:dyDescent="0.35">
      <c r="C20" s="32">
        <v>5</v>
      </c>
      <c r="D20" s="190" t="s">
        <v>16</v>
      </c>
      <c r="E20" s="184"/>
      <c r="F20" s="184"/>
      <c r="G20" s="184"/>
      <c r="H20" s="184"/>
      <c r="I20" s="34"/>
    </row>
    <row r="21" spans="3:9" ht="25.5" customHeight="1" x14ac:dyDescent="0.35">
      <c r="C21" s="44">
        <v>5.0999999999999996</v>
      </c>
      <c r="D21" s="42" t="s">
        <v>231</v>
      </c>
      <c r="E21" s="57">
        <v>11.84</v>
      </c>
      <c r="F21" s="43" t="s">
        <v>227</v>
      </c>
      <c r="G21" s="39"/>
      <c r="H21" s="39"/>
      <c r="I21" s="40"/>
    </row>
    <row r="22" spans="3:9" ht="30" customHeight="1" x14ac:dyDescent="0.35">
      <c r="C22" s="44">
        <v>5.2</v>
      </c>
      <c r="D22" s="42" t="s">
        <v>232</v>
      </c>
      <c r="E22" s="57">
        <v>7.65</v>
      </c>
      <c r="F22" s="43" t="s">
        <v>227</v>
      </c>
      <c r="G22" s="39"/>
      <c r="H22" s="39"/>
      <c r="I22" s="40"/>
    </row>
    <row r="23" spans="3:9" ht="25.5" customHeight="1" x14ac:dyDescent="0.35">
      <c r="C23" s="32">
        <v>6</v>
      </c>
      <c r="D23" s="190" t="s">
        <v>17</v>
      </c>
      <c r="E23" s="184"/>
      <c r="F23" s="184"/>
      <c r="G23" s="184"/>
      <c r="H23" s="184"/>
      <c r="I23" s="34"/>
    </row>
    <row r="24" spans="3:9" ht="34" customHeight="1" x14ac:dyDescent="0.35">
      <c r="C24" s="35">
        <v>6.1</v>
      </c>
      <c r="D24" s="42" t="s">
        <v>279</v>
      </c>
      <c r="E24" s="57">
        <v>55.5</v>
      </c>
      <c r="F24" s="43" t="s">
        <v>312</v>
      </c>
      <c r="G24" s="39"/>
      <c r="H24" s="39"/>
      <c r="I24" s="40"/>
    </row>
    <row r="25" spans="3:9" ht="31.5" customHeight="1" x14ac:dyDescent="0.35">
      <c r="C25" s="35">
        <v>6.2</v>
      </c>
      <c r="D25" s="193" t="s">
        <v>233</v>
      </c>
      <c r="E25" s="57">
        <v>300.3</v>
      </c>
      <c r="F25" s="50" t="s">
        <v>312</v>
      </c>
      <c r="G25" s="39"/>
      <c r="H25" s="39"/>
      <c r="I25" s="40"/>
    </row>
    <row r="26" spans="3:9" ht="25.5" customHeight="1" x14ac:dyDescent="0.35">
      <c r="C26" s="35">
        <v>6.3</v>
      </c>
      <c r="D26" s="193" t="s">
        <v>113</v>
      </c>
      <c r="E26" s="57">
        <v>23.1</v>
      </c>
      <c r="F26" s="50" t="s">
        <v>312</v>
      </c>
      <c r="G26" s="39"/>
      <c r="H26" s="39"/>
      <c r="I26" s="40"/>
    </row>
    <row r="27" spans="3:9" ht="29.5" customHeight="1" x14ac:dyDescent="0.35">
      <c r="C27" s="35">
        <v>6.4</v>
      </c>
      <c r="D27" s="45" t="s">
        <v>234</v>
      </c>
      <c r="E27" s="57">
        <v>6</v>
      </c>
      <c r="F27" s="38" t="s">
        <v>39</v>
      </c>
      <c r="G27" s="39"/>
      <c r="H27" s="39"/>
      <c r="I27" s="40"/>
    </row>
    <row r="28" spans="3:9" ht="36.65" customHeight="1" x14ac:dyDescent="0.35">
      <c r="C28" s="35">
        <v>6.5</v>
      </c>
      <c r="D28" s="28" t="s">
        <v>235</v>
      </c>
      <c r="E28" s="57">
        <v>18</v>
      </c>
      <c r="F28" s="38" t="s">
        <v>39</v>
      </c>
      <c r="G28" s="39"/>
      <c r="H28" s="39"/>
      <c r="I28" s="46"/>
    </row>
    <row r="29" spans="3:9" ht="27" customHeight="1" x14ac:dyDescent="0.35">
      <c r="C29" s="47">
        <v>7</v>
      </c>
      <c r="D29" s="194" t="s">
        <v>85</v>
      </c>
      <c r="E29" s="48"/>
      <c r="F29" s="48"/>
      <c r="G29" s="48"/>
      <c r="H29" s="48"/>
      <c r="I29" s="49"/>
    </row>
    <row r="30" spans="3:9" ht="34.5" customHeight="1" x14ac:dyDescent="0.35">
      <c r="C30" s="35">
        <v>7.1</v>
      </c>
      <c r="D30" s="193" t="s">
        <v>262</v>
      </c>
      <c r="E30" s="37">
        <v>284.58999999999997</v>
      </c>
      <c r="F30" s="50" t="s">
        <v>217</v>
      </c>
      <c r="G30" s="39"/>
      <c r="H30" s="39"/>
      <c r="I30" s="40"/>
    </row>
    <row r="31" spans="3:9" ht="33" customHeight="1" x14ac:dyDescent="0.35">
      <c r="C31" s="32">
        <v>8</v>
      </c>
      <c r="D31" s="190" t="s">
        <v>56</v>
      </c>
      <c r="E31" s="184"/>
      <c r="F31" s="184"/>
      <c r="G31" s="184"/>
      <c r="H31" s="184"/>
      <c r="I31" s="34"/>
    </row>
    <row r="32" spans="3:9" ht="43.5" customHeight="1" x14ac:dyDescent="0.35">
      <c r="C32" s="35">
        <v>8.1</v>
      </c>
      <c r="D32" s="28" t="s">
        <v>160</v>
      </c>
      <c r="E32" s="37">
        <v>304.75</v>
      </c>
      <c r="F32" s="50" t="s">
        <v>217</v>
      </c>
      <c r="G32" s="39"/>
      <c r="H32" s="39"/>
      <c r="I32" s="51"/>
    </row>
    <row r="33" spans="2:9" ht="27" customHeight="1" x14ac:dyDescent="0.35">
      <c r="C33" s="32">
        <v>9</v>
      </c>
      <c r="D33" s="190" t="s">
        <v>58</v>
      </c>
      <c r="E33" s="184"/>
      <c r="F33" s="184"/>
      <c r="G33" s="184"/>
      <c r="H33" s="184"/>
      <c r="I33" s="34"/>
    </row>
    <row r="34" spans="2:9" ht="71.25" customHeight="1" x14ac:dyDescent="0.35">
      <c r="C34" s="35">
        <v>9.1</v>
      </c>
      <c r="D34" s="195" t="s">
        <v>27</v>
      </c>
      <c r="E34" s="37">
        <v>143.01</v>
      </c>
      <c r="F34" s="50" t="s">
        <v>217</v>
      </c>
      <c r="G34" s="39"/>
      <c r="H34" s="39"/>
      <c r="I34" s="51"/>
    </row>
    <row r="35" spans="2:9" ht="26.25" customHeight="1" x14ac:dyDescent="0.35">
      <c r="B35" s="2"/>
      <c r="C35" s="32">
        <v>10</v>
      </c>
      <c r="D35" s="190" t="s">
        <v>7</v>
      </c>
      <c r="E35" s="184"/>
      <c r="F35" s="184"/>
      <c r="G35" s="184"/>
      <c r="H35" s="184"/>
      <c r="I35" s="34"/>
    </row>
    <row r="36" spans="2:9" ht="58.5" customHeight="1" x14ac:dyDescent="0.35">
      <c r="B36" s="2"/>
      <c r="C36" s="35">
        <v>10.1</v>
      </c>
      <c r="D36" s="193" t="s">
        <v>264</v>
      </c>
      <c r="E36" s="37">
        <v>218.61</v>
      </c>
      <c r="F36" s="50" t="s">
        <v>217</v>
      </c>
      <c r="G36" s="39"/>
      <c r="H36" s="39"/>
      <c r="I36" s="40"/>
    </row>
    <row r="37" spans="2:9" ht="42.75" customHeight="1" x14ac:dyDescent="0.35">
      <c r="B37" s="2"/>
      <c r="C37" s="35">
        <v>10.199999999999999</v>
      </c>
      <c r="D37" s="193" t="s">
        <v>265</v>
      </c>
      <c r="E37" s="37">
        <v>197.61</v>
      </c>
      <c r="F37" s="50" t="s">
        <v>217</v>
      </c>
      <c r="G37" s="39"/>
      <c r="H37" s="39"/>
      <c r="I37" s="40"/>
    </row>
    <row r="38" spans="2:9" ht="21" customHeight="1" x14ac:dyDescent="0.35">
      <c r="B38" s="2"/>
      <c r="C38" s="35">
        <v>10.3</v>
      </c>
      <c r="D38" s="196" t="s">
        <v>103</v>
      </c>
      <c r="E38" s="37">
        <v>95.3</v>
      </c>
      <c r="F38" s="50" t="s">
        <v>312</v>
      </c>
      <c r="G38" s="39"/>
      <c r="H38" s="39"/>
      <c r="I38" s="40"/>
    </row>
    <row r="39" spans="2:9" ht="54" customHeight="1" x14ac:dyDescent="0.35">
      <c r="B39" s="2"/>
      <c r="C39" s="35">
        <v>10.4</v>
      </c>
      <c r="D39" s="193" t="s">
        <v>263</v>
      </c>
      <c r="E39" s="37">
        <v>126</v>
      </c>
      <c r="F39" s="50" t="s">
        <v>217</v>
      </c>
      <c r="G39" s="39"/>
      <c r="H39" s="39"/>
      <c r="I39" s="40"/>
    </row>
    <row r="40" spans="2:9" ht="43.5" customHeight="1" x14ac:dyDescent="0.35">
      <c r="B40" s="2"/>
      <c r="C40" s="35">
        <v>10.5</v>
      </c>
      <c r="D40" s="193" t="s">
        <v>268</v>
      </c>
      <c r="E40" s="37">
        <v>4.45</v>
      </c>
      <c r="F40" s="50" t="s">
        <v>217</v>
      </c>
      <c r="G40" s="39"/>
      <c r="H40" s="39"/>
      <c r="I40" s="40"/>
    </row>
    <row r="41" spans="2:9" ht="31" customHeight="1" x14ac:dyDescent="0.35">
      <c r="B41" s="2"/>
      <c r="C41" s="35">
        <v>10.6</v>
      </c>
      <c r="D41" s="193" t="s">
        <v>272</v>
      </c>
      <c r="E41" s="37">
        <v>200</v>
      </c>
      <c r="F41" s="50" t="s">
        <v>217</v>
      </c>
      <c r="G41" s="39"/>
      <c r="H41" s="39"/>
      <c r="I41" s="40"/>
    </row>
    <row r="42" spans="2:9" ht="34.5" customHeight="1" x14ac:dyDescent="0.35">
      <c r="B42" s="2"/>
      <c r="C42" s="35">
        <v>10.7</v>
      </c>
      <c r="D42" s="193" t="s">
        <v>309</v>
      </c>
      <c r="E42" s="37">
        <v>22</v>
      </c>
      <c r="F42" s="50" t="s">
        <v>284</v>
      </c>
      <c r="G42" s="39"/>
      <c r="H42" s="39"/>
      <c r="I42" s="40"/>
    </row>
    <row r="43" spans="2:9" ht="37.5" customHeight="1" x14ac:dyDescent="0.35">
      <c r="B43" s="2"/>
      <c r="C43" s="32">
        <v>11</v>
      </c>
      <c r="D43" s="190" t="s">
        <v>12</v>
      </c>
      <c r="E43" s="184"/>
      <c r="F43" s="184"/>
      <c r="G43" s="184"/>
      <c r="H43" s="184"/>
      <c r="I43" s="34"/>
    </row>
    <row r="44" spans="2:9" ht="39.75" customHeight="1" x14ac:dyDescent="0.35">
      <c r="B44" s="2"/>
      <c r="C44" s="35">
        <v>11.1</v>
      </c>
      <c r="D44" s="28" t="s">
        <v>236</v>
      </c>
      <c r="E44" s="57">
        <v>76.77</v>
      </c>
      <c r="F44" s="50" t="s">
        <v>217</v>
      </c>
      <c r="G44" s="39"/>
      <c r="H44" s="39"/>
      <c r="I44" s="51"/>
    </row>
    <row r="45" spans="2:9" ht="39.75" customHeight="1" x14ac:dyDescent="0.35">
      <c r="B45" s="2"/>
      <c r="C45" s="35">
        <v>11.2</v>
      </c>
      <c r="D45" s="28" t="s">
        <v>317</v>
      </c>
      <c r="E45" s="57">
        <v>76.77</v>
      </c>
      <c r="F45" s="50" t="s">
        <v>217</v>
      </c>
      <c r="G45" s="39"/>
      <c r="H45" s="39"/>
      <c r="I45" s="51"/>
    </row>
    <row r="46" spans="2:9" ht="39.75" customHeight="1" x14ac:dyDescent="0.35">
      <c r="B46" s="2"/>
      <c r="C46" s="35">
        <v>11.3</v>
      </c>
      <c r="D46" s="28" t="s">
        <v>316</v>
      </c>
      <c r="E46" s="57">
        <v>76.77</v>
      </c>
      <c r="F46" s="50" t="s">
        <v>217</v>
      </c>
      <c r="G46" s="39"/>
      <c r="H46" s="39"/>
      <c r="I46" s="51"/>
    </row>
    <row r="47" spans="2:9" ht="37.5" customHeight="1" x14ac:dyDescent="0.35">
      <c r="B47" s="2"/>
      <c r="C47" s="35">
        <v>11.4</v>
      </c>
      <c r="D47" s="28" t="s">
        <v>237</v>
      </c>
      <c r="E47" s="57">
        <v>11.280000000000001</v>
      </c>
      <c r="F47" s="50" t="s">
        <v>217</v>
      </c>
      <c r="G47" s="39"/>
      <c r="H47" s="39"/>
      <c r="I47" s="51"/>
    </row>
    <row r="48" spans="2:9" ht="61" customHeight="1" x14ac:dyDescent="0.35">
      <c r="B48" s="2"/>
      <c r="C48" s="35">
        <v>11.5</v>
      </c>
      <c r="D48" s="28" t="s">
        <v>238</v>
      </c>
      <c r="E48" s="57">
        <v>182.15</v>
      </c>
      <c r="F48" s="50" t="s">
        <v>217</v>
      </c>
      <c r="G48" s="39"/>
      <c r="H48" s="39"/>
      <c r="I48" s="51"/>
    </row>
    <row r="49" spans="2:9" ht="29.15" customHeight="1" x14ac:dyDescent="0.35">
      <c r="B49" s="2"/>
      <c r="C49" s="35">
        <v>11.6</v>
      </c>
      <c r="D49" s="28" t="s">
        <v>239</v>
      </c>
      <c r="E49" s="57">
        <v>339.31</v>
      </c>
      <c r="F49" s="50" t="s">
        <v>217</v>
      </c>
      <c r="G49" s="39"/>
      <c r="H49" s="39"/>
      <c r="I49" s="51"/>
    </row>
    <row r="50" spans="2:9" ht="37.5" customHeight="1" x14ac:dyDescent="0.35">
      <c r="B50" s="2"/>
      <c r="C50" s="35">
        <v>11.7</v>
      </c>
      <c r="D50" s="193" t="s">
        <v>285</v>
      </c>
      <c r="E50" s="57">
        <v>3</v>
      </c>
      <c r="F50" s="38" t="s">
        <v>312</v>
      </c>
      <c r="G50" s="39"/>
      <c r="H50" s="39"/>
      <c r="I50" s="40"/>
    </row>
    <row r="51" spans="2:9" ht="21.65" customHeight="1" x14ac:dyDescent="0.35">
      <c r="B51" s="2"/>
      <c r="C51" s="35">
        <v>11.8</v>
      </c>
      <c r="D51" s="193" t="s">
        <v>240</v>
      </c>
      <c r="E51" s="57">
        <v>4</v>
      </c>
      <c r="F51" s="38" t="s">
        <v>39</v>
      </c>
      <c r="G51" s="39"/>
      <c r="H51" s="39"/>
      <c r="I51" s="40"/>
    </row>
    <row r="52" spans="2:9" ht="23.5" customHeight="1" x14ac:dyDescent="0.35">
      <c r="B52" s="2"/>
      <c r="C52" s="35">
        <v>11.9</v>
      </c>
      <c r="D52" s="193" t="s">
        <v>94</v>
      </c>
      <c r="E52" s="57">
        <v>4</v>
      </c>
      <c r="F52" s="38" t="s">
        <v>39</v>
      </c>
      <c r="G52" s="39"/>
      <c r="H52" s="39"/>
      <c r="I52" s="40"/>
    </row>
    <row r="53" spans="2:9" ht="34.5" customHeight="1" x14ac:dyDescent="0.35">
      <c r="B53" s="2"/>
      <c r="C53" s="32">
        <v>12</v>
      </c>
      <c r="D53" s="190" t="s">
        <v>10</v>
      </c>
      <c r="E53" s="206"/>
      <c r="F53" s="206"/>
      <c r="G53" s="206"/>
      <c r="H53" s="206"/>
      <c r="I53" s="34"/>
    </row>
    <row r="54" spans="2:9" ht="60.65" customHeight="1" x14ac:dyDescent="0.35">
      <c r="B54" s="2"/>
      <c r="C54" s="35">
        <v>12.1</v>
      </c>
      <c r="D54" s="193" t="s">
        <v>41</v>
      </c>
      <c r="E54" s="37">
        <v>198.61</v>
      </c>
      <c r="F54" s="38" t="s">
        <v>217</v>
      </c>
      <c r="G54" s="39"/>
      <c r="H54" s="39"/>
      <c r="I54" s="40"/>
    </row>
    <row r="55" spans="2:9" ht="125" x14ac:dyDescent="0.35">
      <c r="B55" s="2"/>
      <c r="C55" s="35">
        <v>12.2</v>
      </c>
      <c r="D55" s="193" t="s">
        <v>308</v>
      </c>
      <c r="E55" s="37">
        <v>20</v>
      </c>
      <c r="F55" s="38" t="s">
        <v>217</v>
      </c>
      <c r="G55" s="39"/>
      <c r="H55" s="39"/>
      <c r="I55" s="40"/>
    </row>
    <row r="56" spans="2:9" ht="59.15" customHeight="1" x14ac:dyDescent="0.35">
      <c r="B56" s="2"/>
      <c r="C56" s="35">
        <v>12.3</v>
      </c>
      <c r="D56" s="193" t="s">
        <v>266</v>
      </c>
      <c r="E56" s="37">
        <v>26.370000000000005</v>
      </c>
      <c r="F56" s="38" t="s">
        <v>217</v>
      </c>
      <c r="G56" s="39"/>
      <c r="H56" s="39"/>
      <c r="I56" s="40"/>
    </row>
    <row r="57" spans="2:9" ht="35.15" customHeight="1" x14ac:dyDescent="0.35">
      <c r="B57" s="2"/>
      <c r="C57" s="32">
        <v>13</v>
      </c>
      <c r="D57" s="190" t="s">
        <v>9</v>
      </c>
      <c r="E57" s="184"/>
      <c r="F57" s="184"/>
      <c r="G57" s="184"/>
      <c r="H57" s="184"/>
      <c r="I57" s="34"/>
    </row>
    <row r="58" spans="2:9" ht="82.5" customHeight="1" x14ac:dyDescent="0.35">
      <c r="B58" s="2"/>
      <c r="C58" s="35">
        <v>13.1</v>
      </c>
      <c r="D58" s="193" t="s">
        <v>218</v>
      </c>
      <c r="E58" s="37">
        <v>1.4</v>
      </c>
      <c r="F58" s="38" t="s">
        <v>217</v>
      </c>
      <c r="G58" s="39"/>
      <c r="H58" s="39"/>
      <c r="I58" s="40"/>
    </row>
    <row r="59" spans="2:9" ht="86.25" customHeight="1" x14ac:dyDescent="0.35">
      <c r="B59" s="2"/>
      <c r="C59" s="35">
        <v>13.2</v>
      </c>
      <c r="D59" s="193" t="s">
        <v>219</v>
      </c>
      <c r="E59" s="37">
        <v>6</v>
      </c>
      <c r="F59" s="38" t="s">
        <v>217</v>
      </c>
      <c r="G59" s="39"/>
      <c r="H59" s="39"/>
      <c r="I59" s="40"/>
    </row>
    <row r="60" spans="2:9" ht="88.5" customHeight="1" x14ac:dyDescent="0.35">
      <c r="B60" s="2"/>
      <c r="C60" s="35">
        <v>13.3</v>
      </c>
      <c r="D60" s="193" t="s">
        <v>220</v>
      </c>
      <c r="E60" s="37">
        <v>4.8</v>
      </c>
      <c r="F60" s="38" t="s">
        <v>217</v>
      </c>
      <c r="G60" s="39"/>
      <c r="H60" s="39"/>
      <c r="I60" s="40"/>
    </row>
    <row r="61" spans="2:9" ht="83.5" customHeight="1" x14ac:dyDescent="0.35">
      <c r="B61" s="2"/>
      <c r="C61" s="35">
        <v>13.4</v>
      </c>
      <c r="D61" s="193" t="s">
        <v>221</v>
      </c>
      <c r="E61" s="37">
        <v>1.2</v>
      </c>
      <c r="F61" s="38" t="s">
        <v>217</v>
      </c>
      <c r="G61" s="39"/>
      <c r="H61" s="39"/>
      <c r="I61" s="40"/>
    </row>
    <row r="62" spans="2:9" ht="98.25" customHeight="1" x14ac:dyDescent="0.35">
      <c r="B62" s="2"/>
      <c r="C62" s="35">
        <v>13.5</v>
      </c>
      <c r="D62" s="193" t="s">
        <v>222</v>
      </c>
      <c r="E62" s="37">
        <v>6.6</v>
      </c>
      <c r="F62" s="38" t="s">
        <v>217</v>
      </c>
      <c r="G62" s="39"/>
      <c r="H62" s="39"/>
      <c r="I62" s="40"/>
    </row>
    <row r="63" spans="2:9" ht="93" customHeight="1" x14ac:dyDescent="0.35">
      <c r="B63" s="2"/>
      <c r="C63" s="35">
        <v>13.6</v>
      </c>
      <c r="D63" s="193" t="s">
        <v>223</v>
      </c>
      <c r="E63" s="37">
        <v>0.48</v>
      </c>
      <c r="F63" s="38" t="s">
        <v>217</v>
      </c>
      <c r="G63" s="39"/>
      <c r="H63" s="39"/>
      <c r="I63" s="40"/>
    </row>
    <row r="64" spans="2:9" ht="59.15" customHeight="1" x14ac:dyDescent="0.35">
      <c r="B64" s="2"/>
      <c r="C64" s="35">
        <v>13.7</v>
      </c>
      <c r="D64" s="193" t="s">
        <v>224</v>
      </c>
      <c r="E64" s="37">
        <v>3.36</v>
      </c>
      <c r="F64" s="38" t="s">
        <v>217</v>
      </c>
      <c r="G64" s="39"/>
      <c r="H64" s="39"/>
      <c r="I64" s="40"/>
    </row>
    <row r="65" spans="2:9" ht="26.25" customHeight="1" x14ac:dyDescent="0.35">
      <c r="B65" s="2"/>
      <c r="C65" s="32">
        <v>14</v>
      </c>
      <c r="D65" s="190" t="s">
        <v>8</v>
      </c>
      <c r="E65" s="184"/>
      <c r="F65" s="184"/>
      <c r="G65" s="184"/>
      <c r="H65" s="184"/>
      <c r="I65" s="34"/>
    </row>
    <row r="66" spans="2:9" ht="121.5" customHeight="1" x14ac:dyDescent="0.35">
      <c r="B66" s="2"/>
      <c r="C66" s="35">
        <v>14.1</v>
      </c>
      <c r="D66" s="193" t="s">
        <v>241</v>
      </c>
      <c r="E66" s="37">
        <v>1</v>
      </c>
      <c r="F66" s="38" t="s">
        <v>39</v>
      </c>
      <c r="G66" s="39"/>
      <c r="H66" s="39"/>
      <c r="I66" s="40"/>
    </row>
    <row r="67" spans="2:9" ht="82.5" customHeight="1" x14ac:dyDescent="0.35">
      <c r="B67" s="2"/>
      <c r="C67" s="35">
        <v>14.2</v>
      </c>
      <c r="D67" s="193" t="s">
        <v>313</v>
      </c>
      <c r="E67" s="37">
        <v>1</v>
      </c>
      <c r="F67" s="38" t="s">
        <v>39</v>
      </c>
      <c r="G67" s="39"/>
      <c r="H67" s="39"/>
      <c r="I67" s="40"/>
    </row>
    <row r="68" spans="2:9" ht="85.5" customHeight="1" x14ac:dyDescent="0.35">
      <c r="B68" s="2"/>
      <c r="C68" s="35">
        <v>14.3</v>
      </c>
      <c r="D68" s="193" t="s">
        <v>114</v>
      </c>
      <c r="E68" s="37">
        <v>1</v>
      </c>
      <c r="F68" s="38" t="s">
        <v>39</v>
      </c>
      <c r="G68" s="39"/>
      <c r="H68" s="39"/>
      <c r="I68" s="40"/>
    </row>
    <row r="69" spans="2:9" ht="69.75" customHeight="1" x14ac:dyDescent="0.35">
      <c r="B69" s="2"/>
      <c r="C69" s="35">
        <v>14.4</v>
      </c>
      <c r="D69" s="193" t="s">
        <v>242</v>
      </c>
      <c r="E69" s="37">
        <v>1</v>
      </c>
      <c r="F69" s="38" t="s">
        <v>39</v>
      </c>
      <c r="G69" s="39"/>
      <c r="H69" s="39"/>
      <c r="I69" s="40"/>
    </row>
    <row r="70" spans="2:9" ht="57.75" customHeight="1" x14ac:dyDescent="0.35">
      <c r="B70" s="2"/>
      <c r="C70" s="35">
        <v>14.5</v>
      </c>
      <c r="D70" s="193" t="s">
        <v>243</v>
      </c>
      <c r="E70" s="37">
        <v>6</v>
      </c>
      <c r="F70" s="38" t="s">
        <v>39</v>
      </c>
      <c r="G70" s="39"/>
      <c r="H70" s="39"/>
      <c r="I70" s="40"/>
    </row>
    <row r="71" spans="2:9" ht="97.5" customHeight="1" x14ac:dyDescent="0.35">
      <c r="B71" s="2"/>
      <c r="C71" s="35">
        <v>14.6</v>
      </c>
      <c r="D71" s="193" t="s">
        <v>244</v>
      </c>
      <c r="E71" s="37">
        <v>1</v>
      </c>
      <c r="F71" s="38" t="s">
        <v>39</v>
      </c>
      <c r="G71" s="39"/>
      <c r="H71" s="39"/>
      <c r="I71" s="40"/>
    </row>
    <row r="72" spans="2:9" ht="66" customHeight="1" x14ac:dyDescent="0.35">
      <c r="B72" s="2"/>
      <c r="C72" s="35">
        <v>14.7</v>
      </c>
      <c r="D72" s="193" t="s">
        <v>245</v>
      </c>
      <c r="E72" s="37">
        <v>5</v>
      </c>
      <c r="F72" s="38" t="s">
        <v>39</v>
      </c>
      <c r="G72" s="39"/>
      <c r="H72" s="39"/>
      <c r="I72" s="40"/>
    </row>
    <row r="73" spans="2:9" ht="66" customHeight="1" x14ac:dyDescent="0.35">
      <c r="B73" s="2"/>
      <c r="C73" s="35">
        <v>14.8</v>
      </c>
      <c r="D73" s="193" t="s">
        <v>246</v>
      </c>
      <c r="E73" s="37">
        <v>1</v>
      </c>
      <c r="F73" s="38" t="s">
        <v>39</v>
      </c>
      <c r="G73" s="39"/>
      <c r="H73" s="39"/>
      <c r="I73" s="40"/>
    </row>
    <row r="74" spans="2:9" ht="85.5" customHeight="1" x14ac:dyDescent="0.35">
      <c r="B74" s="2"/>
      <c r="C74" s="35">
        <v>14.9</v>
      </c>
      <c r="D74" s="193" t="s">
        <v>314</v>
      </c>
      <c r="E74" s="37">
        <v>1</v>
      </c>
      <c r="F74" s="38" t="s">
        <v>39</v>
      </c>
      <c r="G74" s="39"/>
      <c r="H74" s="39"/>
      <c r="I74" s="40"/>
    </row>
    <row r="75" spans="2:9" ht="84.75" customHeight="1" x14ac:dyDescent="0.35">
      <c r="B75" s="2"/>
      <c r="C75" s="205">
        <v>14.1</v>
      </c>
      <c r="D75" s="193" t="s">
        <v>247</v>
      </c>
      <c r="E75" s="37">
        <v>1</v>
      </c>
      <c r="F75" s="38" t="s">
        <v>39</v>
      </c>
      <c r="G75" s="39"/>
      <c r="H75" s="39"/>
      <c r="I75" s="40"/>
    </row>
    <row r="76" spans="2:9" s="18" customFormat="1" ht="21.75" customHeight="1" x14ac:dyDescent="0.35">
      <c r="C76" s="32">
        <v>15</v>
      </c>
      <c r="D76" s="190" t="s">
        <v>11</v>
      </c>
      <c r="E76" s="184"/>
      <c r="F76" s="184"/>
      <c r="G76" s="184"/>
      <c r="H76" s="184"/>
      <c r="I76" s="34"/>
    </row>
    <row r="77" spans="2:9" ht="45" customHeight="1" x14ac:dyDescent="0.35">
      <c r="B77" s="2"/>
      <c r="C77" s="35">
        <v>15.1</v>
      </c>
      <c r="D77" s="28" t="s">
        <v>287</v>
      </c>
      <c r="E77" s="52">
        <v>1</v>
      </c>
      <c r="F77" s="38" t="s">
        <v>39</v>
      </c>
      <c r="G77" s="53"/>
      <c r="H77" s="39"/>
      <c r="I77" s="40"/>
    </row>
    <row r="78" spans="2:9" ht="43.5" customHeight="1" x14ac:dyDescent="0.35">
      <c r="B78" s="2"/>
      <c r="C78" s="35">
        <v>15.2</v>
      </c>
      <c r="D78" s="28" t="s">
        <v>288</v>
      </c>
      <c r="E78" s="52">
        <v>2</v>
      </c>
      <c r="F78" s="38" t="s">
        <v>39</v>
      </c>
      <c r="G78" s="53"/>
      <c r="H78" s="39"/>
      <c r="I78" s="51"/>
    </row>
    <row r="79" spans="2:9" ht="37" customHeight="1" x14ac:dyDescent="0.35">
      <c r="B79" s="2"/>
      <c r="C79" s="35">
        <v>15.3</v>
      </c>
      <c r="D79" s="28" t="s">
        <v>283</v>
      </c>
      <c r="E79" s="52">
        <v>1</v>
      </c>
      <c r="F79" s="38" t="s">
        <v>39</v>
      </c>
      <c r="G79" s="53"/>
      <c r="H79" s="39"/>
      <c r="I79" s="51"/>
    </row>
    <row r="80" spans="2:9" ht="27.75" customHeight="1" x14ac:dyDescent="0.35">
      <c r="B80" s="2"/>
      <c r="C80" s="32">
        <v>16</v>
      </c>
      <c r="D80" s="190" t="s">
        <v>57</v>
      </c>
      <c r="E80" s="184"/>
      <c r="F80" s="184"/>
      <c r="G80" s="184"/>
      <c r="H80" s="184"/>
      <c r="I80" s="34"/>
    </row>
    <row r="81" spans="2:13" s="18" customFormat="1" ht="21" customHeight="1" x14ac:dyDescent="0.35">
      <c r="C81" s="32">
        <v>16.100000000000001</v>
      </c>
      <c r="D81" s="190" t="s">
        <v>18</v>
      </c>
      <c r="E81" s="184"/>
      <c r="F81" s="184"/>
      <c r="G81" s="184"/>
      <c r="H81" s="215"/>
      <c r="I81" s="34"/>
      <c r="J81" s="19"/>
      <c r="K81" s="20"/>
      <c r="L81" s="20"/>
      <c r="M81" s="21"/>
    </row>
    <row r="82" spans="2:13" ht="20.149999999999999" customHeight="1" x14ac:dyDescent="0.35">
      <c r="B82" s="2"/>
      <c r="C82" s="35" t="s">
        <v>59</v>
      </c>
      <c r="D82" s="28" t="s">
        <v>267</v>
      </c>
      <c r="E82" s="57">
        <v>25.2</v>
      </c>
      <c r="F82" s="50" t="s">
        <v>227</v>
      </c>
      <c r="G82" s="39"/>
      <c r="H82" s="39"/>
      <c r="I82" s="51"/>
      <c r="J82" s="3"/>
      <c r="K82" s="3"/>
      <c r="L82" s="3"/>
      <c r="M82" s="7"/>
    </row>
    <row r="83" spans="2:13" ht="25" customHeight="1" x14ac:dyDescent="0.35">
      <c r="B83" s="2"/>
      <c r="C83" s="35" t="s">
        <v>60</v>
      </c>
      <c r="D83" s="28" t="s">
        <v>305</v>
      </c>
      <c r="E83" s="57">
        <v>24.32</v>
      </c>
      <c r="F83" s="50" t="s">
        <v>227</v>
      </c>
      <c r="G83" s="39"/>
      <c r="H83" s="39"/>
      <c r="I83" s="51"/>
      <c r="J83" s="3"/>
      <c r="K83" s="3"/>
      <c r="L83" s="3"/>
      <c r="M83" s="7"/>
    </row>
    <row r="84" spans="2:13" ht="46.5" customHeight="1" x14ac:dyDescent="0.35">
      <c r="B84" s="2"/>
      <c r="C84" s="35" t="s">
        <v>61</v>
      </c>
      <c r="D84" s="28" t="s">
        <v>29</v>
      </c>
      <c r="E84" s="57">
        <v>40.5</v>
      </c>
      <c r="F84" s="50" t="s">
        <v>312</v>
      </c>
      <c r="G84" s="39"/>
      <c r="H84" s="39"/>
      <c r="I84" s="51"/>
      <c r="J84" s="3"/>
      <c r="K84" s="3"/>
      <c r="L84" s="3"/>
      <c r="M84" s="7"/>
    </row>
    <row r="85" spans="2:13" ht="44.25" customHeight="1" x14ac:dyDescent="0.35">
      <c r="B85" s="2"/>
      <c r="C85" s="35" t="s">
        <v>62</v>
      </c>
      <c r="D85" s="28" t="s">
        <v>30</v>
      </c>
      <c r="E85" s="57">
        <v>39.200000000000003</v>
      </c>
      <c r="F85" s="50" t="s">
        <v>312</v>
      </c>
      <c r="G85" s="39"/>
      <c r="H85" s="39"/>
      <c r="I85" s="51"/>
      <c r="J85" s="3"/>
      <c r="K85" s="3"/>
      <c r="L85" s="3"/>
      <c r="M85" s="7"/>
    </row>
    <row r="86" spans="2:13" ht="45.75" customHeight="1" x14ac:dyDescent="0.35">
      <c r="B86" s="2"/>
      <c r="C86" s="35" t="s">
        <v>63</v>
      </c>
      <c r="D86" s="28" t="s">
        <v>119</v>
      </c>
      <c r="E86" s="57">
        <v>15.2</v>
      </c>
      <c r="F86" s="50" t="s">
        <v>312</v>
      </c>
      <c r="G86" s="39"/>
      <c r="H86" s="39"/>
      <c r="I86" s="51"/>
      <c r="J86" s="3"/>
      <c r="K86" s="3"/>
      <c r="L86" s="3"/>
      <c r="M86" s="7"/>
    </row>
    <row r="87" spans="2:13" ht="33.75" customHeight="1" x14ac:dyDescent="0.35">
      <c r="B87" s="2"/>
      <c r="C87" s="35" t="s">
        <v>64</v>
      </c>
      <c r="D87" s="28" t="s">
        <v>31</v>
      </c>
      <c r="E87" s="57">
        <v>72</v>
      </c>
      <c r="F87" s="50" t="s">
        <v>312</v>
      </c>
      <c r="G87" s="39"/>
      <c r="H87" s="39"/>
      <c r="I87" s="51"/>
      <c r="J87" s="3"/>
      <c r="K87" s="3"/>
      <c r="L87" s="3"/>
      <c r="M87" s="7"/>
    </row>
    <row r="88" spans="2:13" ht="44.25" customHeight="1" x14ac:dyDescent="0.35">
      <c r="B88" s="2"/>
      <c r="C88" s="35" t="s">
        <v>65</v>
      </c>
      <c r="D88" s="28" t="s">
        <v>19</v>
      </c>
      <c r="E88" s="57">
        <v>6</v>
      </c>
      <c r="F88" s="50" t="s">
        <v>39</v>
      </c>
      <c r="G88" s="39"/>
      <c r="H88" s="39"/>
      <c r="I88" s="51"/>
      <c r="J88" s="3"/>
      <c r="K88" s="3"/>
      <c r="L88" s="3"/>
      <c r="M88" s="7"/>
    </row>
    <row r="89" spans="2:13" ht="35.25" customHeight="1" x14ac:dyDescent="0.35">
      <c r="B89" s="2"/>
      <c r="C89" s="35" t="s">
        <v>269</v>
      </c>
      <c r="D89" s="28" t="s">
        <v>120</v>
      </c>
      <c r="E89" s="57">
        <v>1</v>
      </c>
      <c r="F89" s="50" t="s">
        <v>226</v>
      </c>
      <c r="G89" s="39"/>
      <c r="H89" s="39"/>
      <c r="I89" s="51"/>
      <c r="J89" s="3"/>
      <c r="K89" s="3"/>
      <c r="L89" s="3"/>
      <c r="M89" s="7"/>
    </row>
    <row r="90" spans="2:13" ht="24.75" customHeight="1" x14ac:dyDescent="0.35">
      <c r="B90" s="2"/>
      <c r="C90" s="35" t="s">
        <v>270</v>
      </c>
      <c r="D90" s="28" t="s">
        <v>20</v>
      </c>
      <c r="E90" s="57">
        <v>167</v>
      </c>
      <c r="F90" s="50" t="s">
        <v>312</v>
      </c>
      <c r="G90" s="39"/>
      <c r="H90" s="39"/>
      <c r="I90" s="51"/>
      <c r="J90" s="3"/>
      <c r="K90" s="3"/>
      <c r="L90" s="3"/>
      <c r="M90" s="7"/>
    </row>
    <row r="91" spans="2:13" ht="31" customHeight="1" x14ac:dyDescent="0.35">
      <c r="B91" s="2"/>
      <c r="C91" s="35" t="s">
        <v>66</v>
      </c>
      <c r="D91" s="28" t="s">
        <v>121</v>
      </c>
      <c r="E91" s="57">
        <v>5</v>
      </c>
      <c r="F91" s="50" t="s">
        <v>39</v>
      </c>
      <c r="G91" s="39"/>
      <c r="H91" s="39"/>
      <c r="I91" s="51"/>
      <c r="J91" s="3"/>
      <c r="K91" s="3"/>
      <c r="L91" s="3"/>
      <c r="M91" s="7"/>
    </row>
    <row r="92" spans="2:13" s="18" customFormat="1" ht="21.75" customHeight="1" x14ac:dyDescent="0.35">
      <c r="C92" s="32">
        <v>16.2</v>
      </c>
      <c r="D92" s="190" t="s">
        <v>21</v>
      </c>
      <c r="E92" s="184"/>
      <c r="F92" s="184"/>
      <c r="G92" s="184"/>
      <c r="H92" s="215"/>
      <c r="I92" s="34"/>
      <c r="J92" s="19"/>
      <c r="K92" s="20"/>
      <c r="L92" s="20"/>
      <c r="M92" s="21"/>
    </row>
    <row r="93" spans="2:13" ht="48" customHeight="1" x14ac:dyDescent="0.35">
      <c r="B93" s="2"/>
      <c r="C93" s="35" t="s">
        <v>67</v>
      </c>
      <c r="D93" s="28" t="s">
        <v>122</v>
      </c>
      <c r="E93" s="57">
        <v>1</v>
      </c>
      <c r="F93" s="50" t="s">
        <v>226</v>
      </c>
      <c r="G93" s="39"/>
      <c r="H93" s="39"/>
      <c r="I93" s="51"/>
      <c r="J93" s="3"/>
      <c r="K93" s="3"/>
      <c r="L93" s="3"/>
      <c r="M93" s="7"/>
    </row>
    <row r="94" spans="2:13" ht="44.25" customHeight="1" x14ac:dyDescent="0.35">
      <c r="B94" s="2"/>
      <c r="C94" s="35" t="s">
        <v>68</v>
      </c>
      <c r="D94" s="28" t="s">
        <v>271</v>
      </c>
      <c r="E94" s="57">
        <v>11.19</v>
      </c>
      <c r="F94" s="50" t="s">
        <v>227</v>
      </c>
      <c r="G94" s="39"/>
      <c r="H94" s="39"/>
      <c r="I94" s="51"/>
      <c r="J94" s="3"/>
      <c r="K94" s="3"/>
      <c r="L94" s="3"/>
      <c r="M94" s="7"/>
    </row>
    <row r="95" spans="2:13" ht="32.15" customHeight="1" x14ac:dyDescent="0.35">
      <c r="B95" s="2"/>
      <c r="C95" s="35" t="s">
        <v>69</v>
      </c>
      <c r="D95" s="28" t="s">
        <v>306</v>
      </c>
      <c r="E95" s="57">
        <v>11.11</v>
      </c>
      <c r="F95" s="50" t="s">
        <v>227</v>
      </c>
      <c r="G95" s="39"/>
      <c r="H95" s="39"/>
      <c r="I95" s="51"/>
      <c r="J95" s="3"/>
      <c r="K95" s="3"/>
      <c r="L95" s="3"/>
      <c r="M95" s="7"/>
    </row>
    <row r="96" spans="2:13" ht="48.75" customHeight="1" x14ac:dyDescent="0.35">
      <c r="B96" s="2"/>
      <c r="C96" s="35" t="s">
        <v>70</v>
      </c>
      <c r="D96" s="28" t="s">
        <v>108</v>
      </c>
      <c r="E96" s="57">
        <v>18.37</v>
      </c>
      <c r="F96" s="50" t="s">
        <v>312</v>
      </c>
      <c r="G96" s="39"/>
      <c r="H96" s="39"/>
      <c r="I96" s="51"/>
      <c r="J96" s="3"/>
      <c r="K96" s="3"/>
      <c r="L96" s="3"/>
      <c r="M96" s="7"/>
    </row>
    <row r="97" spans="2:13" ht="56.25" customHeight="1" x14ac:dyDescent="0.35">
      <c r="B97" s="2"/>
      <c r="C97" s="35" t="s">
        <v>71</v>
      </c>
      <c r="D97" s="28" t="s">
        <v>107</v>
      </c>
      <c r="E97" s="57">
        <v>17.63</v>
      </c>
      <c r="F97" s="50" t="s">
        <v>312</v>
      </c>
      <c r="G97" s="39"/>
      <c r="H97" s="39"/>
      <c r="I97" s="51"/>
      <c r="J97" s="3"/>
      <c r="K97" s="3"/>
      <c r="L97" s="3"/>
      <c r="M97" s="7"/>
    </row>
    <row r="98" spans="2:13" ht="49.5" customHeight="1" x14ac:dyDescent="0.35">
      <c r="B98" s="2"/>
      <c r="C98" s="35" t="s">
        <v>72</v>
      </c>
      <c r="D98" s="28" t="s">
        <v>104</v>
      </c>
      <c r="E98" s="57">
        <v>23.52</v>
      </c>
      <c r="F98" s="50" t="s">
        <v>312</v>
      </c>
      <c r="G98" s="39"/>
      <c r="H98" s="39"/>
      <c r="I98" s="51"/>
      <c r="J98" s="3"/>
      <c r="K98" s="3"/>
      <c r="L98" s="3"/>
      <c r="M98" s="7"/>
    </row>
    <row r="99" spans="2:13" ht="57" customHeight="1" x14ac:dyDescent="0.35">
      <c r="B99" s="2"/>
      <c r="C99" s="35" t="s">
        <v>73</v>
      </c>
      <c r="D99" s="28" t="s">
        <v>105</v>
      </c>
      <c r="E99" s="57">
        <v>42.5</v>
      </c>
      <c r="F99" s="50" t="s">
        <v>312</v>
      </c>
      <c r="G99" s="39"/>
      <c r="H99" s="39"/>
      <c r="I99" s="51"/>
      <c r="J99" s="3"/>
      <c r="K99" s="3"/>
      <c r="L99" s="3"/>
      <c r="M99" s="7"/>
    </row>
    <row r="100" spans="2:13" ht="31.5" customHeight="1" x14ac:dyDescent="0.35">
      <c r="B100" s="2"/>
      <c r="C100" s="35" t="s">
        <v>95</v>
      </c>
      <c r="D100" s="28" t="s">
        <v>106</v>
      </c>
      <c r="E100" s="57">
        <v>3.61</v>
      </c>
      <c r="F100" s="50" t="s">
        <v>312</v>
      </c>
      <c r="G100" s="39"/>
      <c r="H100" s="39"/>
      <c r="I100" s="51"/>
      <c r="J100" s="3"/>
      <c r="K100" s="3"/>
      <c r="L100" s="3"/>
      <c r="M100" s="7"/>
    </row>
    <row r="101" spans="2:13" ht="26.25" customHeight="1" x14ac:dyDescent="0.35">
      <c r="B101" s="2"/>
      <c r="C101" s="35" t="s">
        <v>96</v>
      </c>
      <c r="D101" s="28" t="s">
        <v>280</v>
      </c>
      <c r="E101" s="57">
        <v>1</v>
      </c>
      <c r="F101" s="50" t="s">
        <v>39</v>
      </c>
      <c r="G101" s="39"/>
      <c r="H101" s="39"/>
      <c r="I101" s="51"/>
      <c r="J101" s="3"/>
      <c r="K101" s="3"/>
      <c r="L101" s="3"/>
      <c r="M101" s="7"/>
    </row>
    <row r="102" spans="2:13" ht="26.25" customHeight="1" x14ac:dyDescent="0.35">
      <c r="B102" s="2"/>
      <c r="C102" s="35" t="s">
        <v>97</v>
      </c>
      <c r="D102" s="28" t="s">
        <v>281</v>
      </c>
      <c r="E102" s="57">
        <v>1</v>
      </c>
      <c r="F102" s="50" t="s">
        <v>39</v>
      </c>
      <c r="G102" s="39"/>
      <c r="H102" s="39"/>
      <c r="I102" s="51"/>
      <c r="J102" s="3"/>
      <c r="K102" s="3"/>
      <c r="L102" s="3"/>
      <c r="M102" s="7"/>
    </row>
    <row r="103" spans="2:13" ht="26.25" customHeight="1" x14ac:dyDescent="0.35">
      <c r="B103" s="2"/>
      <c r="C103" s="35" t="s">
        <v>98</v>
      </c>
      <c r="D103" s="28" t="s">
        <v>22</v>
      </c>
      <c r="E103" s="57">
        <v>105.6</v>
      </c>
      <c r="F103" s="50" t="s">
        <v>312</v>
      </c>
      <c r="G103" s="39"/>
      <c r="H103" s="39"/>
      <c r="I103" s="51"/>
      <c r="J103" s="3"/>
      <c r="K103" s="3"/>
      <c r="L103" s="3"/>
      <c r="M103" s="7"/>
    </row>
    <row r="104" spans="2:13" s="18" customFormat="1" ht="26.25" customHeight="1" x14ac:dyDescent="0.35">
      <c r="C104" s="32">
        <v>16.3</v>
      </c>
      <c r="D104" s="190" t="s">
        <v>23</v>
      </c>
      <c r="E104" s="184"/>
      <c r="F104" s="184"/>
      <c r="G104" s="184"/>
      <c r="H104" s="215"/>
      <c r="I104" s="34"/>
      <c r="J104" s="22"/>
      <c r="K104" s="23"/>
      <c r="L104" s="23"/>
      <c r="M104" s="21"/>
    </row>
    <row r="105" spans="2:13" ht="21.75" customHeight="1" x14ac:dyDescent="0.35">
      <c r="B105" s="2"/>
      <c r="C105" s="35" t="s">
        <v>74</v>
      </c>
      <c r="D105" s="28" t="s">
        <v>267</v>
      </c>
      <c r="E105" s="57">
        <v>7.26</v>
      </c>
      <c r="F105" s="50" t="s">
        <v>227</v>
      </c>
      <c r="G105" s="39"/>
      <c r="H105" s="39"/>
      <c r="I105" s="51"/>
      <c r="J105" s="9"/>
      <c r="K105" s="10"/>
      <c r="L105" s="10"/>
      <c r="M105" s="7"/>
    </row>
    <row r="106" spans="2:13" ht="20.25" customHeight="1" x14ac:dyDescent="0.35">
      <c r="B106" s="2"/>
      <c r="C106" s="35" t="s">
        <v>75</v>
      </c>
      <c r="D106" s="28" t="s">
        <v>305</v>
      </c>
      <c r="E106" s="57">
        <v>6.94</v>
      </c>
      <c r="F106" s="50" t="s">
        <v>227</v>
      </c>
      <c r="G106" s="39"/>
      <c r="H106" s="39"/>
      <c r="I106" s="51"/>
      <c r="J106" s="8"/>
      <c r="K106" s="11"/>
      <c r="L106" s="10"/>
      <c r="M106" s="7"/>
    </row>
    <row r="107" spans="2:13" ht="27.75" customHeight="1" x14ac:dyDescent="0.35">
      <c r="B107" s="2"/>
      <c r="C107" s="35" t="s">
        <v>76</v>
      </c>
      <c r="D107" s="28" t="s">
        <v>24</v>
      </c>
      <c r="E107" s="57">
        <v>12.96</v>
      </c>
      <c r="F107" s="50" t="s">
        <v>312</v>
      </c>
      <c r="G107" s="39"/>
      <c r="H107" s="39"/>
      <c r="I107" s="51"/>
      <c r="J107" s="9"/>
      <c r="K107" s="10"/>
      <c r="L107" s="10"/>
      <c r="M107" s="7"/>
    </row>
    <row r="108" spans="2:13" ht="23.25" customHeight="1" x14ac:dyDescent="0.35">
      <c r="B108" s="2"/>
      <c r="C108" s="35" t="s">
        <v>77</v>
      </c>
      <c r="D108" s="28" t="s">
        <v>123</v>
      </c>
      <c r="E108" s="57">
        <v>7.8</v>
      </c>
      <c r="F108" s="50" t="s">
        <v>312</v>
      </c>
      <c r="G108" s="39"/>
      <c r="H108" s="39"/>
      <c r="I108" s="51"/>
      <c r="J108" s="9"/>
      <c r="K108" s="10"/>
      <c r="L108" s="10"/>
      <c r="M108" s="7"/>
    </row>
    <row r="109" spans="2:13" ht="19.5" customHeight="1" x14ac:dyDescent="0.35">
      <c r="B109" s="2"/>
      <c r="C109" s="35" t="s">
        <v>78</v>
      </c>
      <c r="D109" s="28" t="s">
        <v>20</v>
      </c>
      <c r="E109" s="57">
        <v>20.76</v>
      </c>
      <c r="F109" s="50" t="s">
        <v>312</v>
      </c>
      <c r="G109" s="39"/>
      <c r="H109" s="39"/>
      <c r="I109" s="51"/>
      <c r="J109" s="9"/>
      <c r="K109" s="10"/>
      <c r="L109" s="10"/>
      <c r="M109" s="7"/>
    </row>
    <row r="110" spans="2:13" ht="28.5" customHeight="1" x14ac:dyDescent="0.35">
      <c r="B110" s="2"/>
      <c r="C110" s="35" t="s">
        <v>79</v>
      </c>
      <c r="D110" s="28" t="s">
        <v>124</v>
      </c>
      <c r="E110" s="57">
        <v>3</v>
      </c>
      <c r="F110" s="50" t="s">
        <v>39</v>
      </c>
      <c r="G110" s="39"/>
      <c r="H110" s="39"/>
      <c r="I110" s="51"/>
      <c r="J110" s="9"/>
      <c r="K110" s="10"/>
      <c r="L110" s="10"/>
      <c r="M110" s="11"/>
    </row>
    <row r="111" spans="2:13" ht="28.5" customHeight="1" x14ac:dyDescent="0.35">
      <c r="B111" s="2"/>
      <c r="C111" s="35" t="s">
        <v>80</v>
      </c>
      <c r="D111" s="28" t="s">
        <v>125</v>
      </c>
      <c r="E111" s="57">
        <v>2</v>
      </c>
      <c r="F111" s="50" t="s">
        <v>39</v>
      </c>
      <c r="G111" s="39"/>
      <c r="H111" s="39"/>
      <c r="I111" s="51"/>
      <c r="J111" s="9"/>
      <c r="K111" s="10"/>
      <c r="L111" s="10"/>
      <c r="M111" s="11"/>
    </row>
    <row r="112" spans="2:13" ht="28.5" customHeight="1" x14ac:dyDescent="0.35">
      <c r="B112" s="2"/>
      <c r="C112" s="35" t="s">
        <v>81</v>
      </c>
      <c r="D112" s="28" t="s">
        <v>126</v>
      </c>
      <c r="E112" s="57">
        <v>2</v>
      </c>
      <c r="F112" s="50" t="s">
        <v>39</v>
      </c>
      <c r="G112" s="39"/>
      <c r="H112" s="39"/>
      <c r="I112" s="51"/>
      <c r="J112" s="9"/>
      <c r="K112" s="10"/>
      <c r="L112" s="10"/>
      <c r="M112" s="11"/>
    </row>
    <row r="113" spans="2:13" s="18" customFormat="1" ht="24" customHeight="1" x14ac:dyDescent="0.35">
      <c r="C113" s="32">
        <v>16.399999999999999</v>
      </c>
      <c r="D113" s="190" t="s">
        <v>25</v>
      </c>
      <c r="E113" s="184"/>
      <c r="F113" s="184"/>
      <c r="G113" s="184"/>
      <c r="H113" s="215"/>
      <c r="I113" s="34"/>
      <c r="J113" s="22"/>
      <c r="K113" s="23"/>
      <c r="L113" s="23"/>
      <c r="M113" s="24"/>
    </row>
    <row r="114" spans="2:13" ht="38.25" customHeight="1" x14ac:dyDescent="0.35">
      <c r="B114" s="2"/>
      <c r="C114" s="35" t="s">
        <v>82</v>
      </c>
      <c r="D114" s="28" t="s">
        <v>32</v>
      </c>
      <c r="E114" s="57">
        <v>2</v>
      </c>
      <c r="F114" s="50" t="s">
        <v>39</v>
      </c>
      <c r="G114" s="39"/>
      <c r="H114" s="39"/>
      <c r="I114" s="51"/>
      <c r="J114" s="4"/>
      <c r="K114" s="5"/>
      <c r="L114" s="5"/>
      <c r="M114" s="6"/>
    </row>
    <row r="115" spans="2:13" ht="53.25" customHeight="1" x14ac:dyDescent="0.35">
      <c r="B115" s="2"/>
      <c r="C115" s="35" t="s">
        <v>83</v>
      </c>
      <c r="D115" s="28" t="s">
        <v>248</v>
      </c>
      <c r="E115" s="57">
        <v>2</v>
      </c>
      <c r="F115" s="50" t="s">
        <v>39</v>
      </c>
      <c r="G115" s="39"/>
      <c r="H115" s="39"/>
      <c r="I115" s="51"/>
      <c r="J115" s="3"/>
      <c r="K115" s="3"/>
      <c r="L115" s="3"/>
      <c r="M115" s="7"/>
    </row>
    <row r="116" spans="2:13" ht="46" customHeight="1" x14ac:dyDescent="0.35">
      <c r="B116" s="2"/>
      <c r="C116" s="35" t="s">
        <v>84</v>
      </c>
      <c r="D116" s="28" t="s">
        <v>40</v>
      </c>
      <c r="E116" s="57">
        <v>2</v>
      </c>
      <c r="F116" s="50" t="s">
        <v>39</v>
      </c>
      <c r="G116" s="39"/>
      <c r="H116" s="39"/>
      <c r="I116" s="51"/>
      <c r="J116" s="3"/>
      <c r="K116" s="3"/>
      <c r="L116" s="3"/>
      <c r="M116" s="7"/>
    </row>
    <row r="117" spans="2:13" ht="36.75" customHeight="1" x14ac:dyDescent="0.35">
      <c r="B117" s="2"/>
      <c r="C117" s="35" t="s">
        <v>127</v>
      </c>
      <c r="D117" s="28" t="s">
        <v>282</v>
      </c>
      <c r="E117" s="57">
        <v>6</v>
      </c>
      <c r="F117" s="50" t="s">
        <v>39</v>
      </c>
      <c r="G117" s="39"/>
      <c r="H117" s="39"/>
      <c r="I117" s="51"/>
      <c r="J117" s="3"/>
      <c r="K117" s="3"/>
      <c r="L117" s="3"/>
      <c r="M117" s="7"/>
    </row>
    <row r="118" spans="2:13" ht="36.75" customHeight="1" x14ac:dyDescent="0.35">
      <c r="B118" s="2"/>
      <c r="C118" s="32">
        <v>17</v>
      </c>
      <c r="D118" s="190" t="s">
        <v>89</v>
      </c>
      <c r="E118" s="184"/>
      <c r="F118" s="184"/>
      <c r="G118" s="184"/>
      <c r="H118" s="215"/>
      <c r="I118" s="34"/>
      <c r="J118" s="3"/>
      <c r="K118" s="3"/>
      <c r="L118" s="3"/>
      <c r="M118" s="7"/>
    </row>
    <row r="119" spans="2:13" ht="36.75" customHeight="1" x14ac:dyDescent="0.35">
      <c r="B119" s="2"/>
      <c r="C119" s="35">
        <v>17.100000000000001</v>
      </c>
      <c r="D119" s="28" t="s">
        <v>90</v>
      </c>
      <c r="E119" s="57">
        <v>15</v>
      </c>
      <c r="F119" s="50" t="s">
        <v>39</v>
      </c>
      <c r="G119" s="39"/>
      <c r="H119" s="39"/>
      <c r="I119" s="51"/>
      <c r="J119" s="3"/>
      <c r="K119" s="3"/>
      <c r="L119" s="3"/>
      <c r="M119" s="7"/>
    </row>
    <row r="120" spans="2:13" ht="25.5" customHeight="1" x14ac:dyDescent="0.35">
      <c r="B120" s="2"/>
      <c r="C120" s="35">
        <v>17.2</v>
      </c>
      <c r="D120" s="28" t="s">
        <v>91</v>
      </c>
      <c r="E120" s="57">
        <v>1</v>
      </c>
      <c r="F120" s="50" t="s">
        <v>39</v>
      </c>
      <c r="G120" s="39"/>
      <c r="H120" s="39"/>
      <c r="I120" s="51"/>
      <c r="J120" s="3"/>
      <c r="K120" s="3"/>
      <c r="L120" s="3"/>
      <c r="M120" s="7"/>
    </row>
    <row r="121" spans="2:13" ht="22.5" customHeight="1" x14ac:dyDescent="0.35">
      <c r="B121" s="2"/>
      <c r="C121" s="35">
        <v>17.3</v>
      </c>
      <c r="D121" s="28" t="s">
        <v>92</v>
      </c>
      <c r="E121" s="57">
        <v>1</v>
      </c>
      <c r="F121" s="50" t="s">
        <v>39</v>
      </c>
      <c r="G121" s="39"/>
      <c r="H121" s="39"/>
      <c r="I121" s="51"/>
      <c r="J121" s="3"/>
      <c r="K121" s="3"/>
      <c r="L121" s="3"/>
      <c r="M121" s="7"/>
    </row>
    <row r="122" spans="2:13" ht="19" customHeight="1" x14ac:dyDescent="0.35">
      <c r="B122" s="2"/>
      <c r="C122" s="35">
        <v>17.399999999999999</v>
      </c>
      <c r="D122" s="28" t="s">
        <v>93</v>
      </c>
      <c r="E122" s="57">
        <v>2</v>
      </c>
      <c r="F122" s="50" t="s">
        <v>39</v>
      </c>
      <c r="G122" s="39"/>
      <c r="H122" s="39"/>
      <c r="I122" s="51"/>
      <c r="J122" s="3"/>
      <c r="K122" s="3"/>
      <c r="L122" s="3"/>
      <c r="M122" s="7"/>
    </row>
    <row r="123" spans="2:13" ht="18.649999999999999" customHeight="1" x14ac:dyDescent="0.35">
      <c r="B123" s="2"/>
      <c r="C123" s="35">
        <v>17.5</v>
      </c>
      <c r="D123" s="28" t="s">
        <v>249</v>
      </c>
      <c r="E123" s="57">
        <v>1</v>
      </c>
      <c r="F123" s="50" t="s">
        <v>39</v>
      </c>
      <c r="G123" s="39"/>
      <c r="H123" s="39"/>
      <c r="I123" s="51"/>
      <c r="J123" s="3"/>
      <c r="K123" s="3"/>
      <c r="L123" s="3"/>
      <c r="M123" s="7"/>
    </row>
    <row r="124" spans="2:13" s="18" customFormat="1" ht="27.75" customHeight="1" x14ac:dyDescent="0.35">
      <c r="C124" s="32">
        <v>18</v>
      </c>
      <c r="D124" s="190" t="s">
        <v>26</v>
      </c>
      <c r="E124" s="184"/>
      <c r="F124" s="184"/>
      <c r="G124" s="184"/>
      <c r="H124" s="184"/>
      <c r="I124" s="34"/>
      <c r="J124" s="22"/>
      <c r="K124" s="23"/>
      <c r="L124" s="23"/>
      <c r="M124" s="24"/>
    </row>
    <row r="125" spans="2:13" s="18" customFormat="1" ht="27.75" customHeight="1" x14ac:dyDescent="0.35">
      <c r="C125" s="54">
        <v>18.100000000000001</v>
      </c>
      <c r="D125" s="190" t="s">
        <v>33</v>
      </c>
      <c r="E125" s="184"/>
      <c r="F125" s="184"/>
      <c r="G125" s="184"/>
      <c r="H125" s="215"/>
      <c r="I125" s="34"/>
    </row>
    <row r="126" spans="2:13" ht="33" customHeight="1" x14ac:dyDescent="0.35">
      <c r="B126" s="2"/>
      <c r="C126" s="27" t="s">
        <v>289</v>
      </c>
      <c r="D126" s="28" t="s">
        <v>34</v>
      </c>
      <c r="E126" s="29">
        <v>20</v>
      </c>
      <c r="F126" s="30" t="s">
        <v>39</v>
      </c>
      <c r="G126" s="31"/>
      <c r="H126" s="41"/>
      <c r="I126" s="55"/>
    </row>
    <row r="127" spans="2:13" ht="51" customHeight="1" x14ac:dyDescent="0.35">
      <c r="B127" s="2"/>
      <c r="C127" s="27" t="s">
        <v>290</v>
      </c>
      <c r="D127" s="28" t="s">
        <v>315</v>
      </c>
      <c r="E127" s="29">
        <v>25</v>
      </c>
      <c r="F127" s="30" t="s">
        <v>39</v>
      </c>
      <c r="G127" s="31"/>
      <c r="H127" s="41"/>
      <c r="I127" s="55"/>
    </row>
    <row r="128" spans="2:13" ht="31.5" customHeight="1" x14ac:dyDescent="0.35">
      <c r="B128" s="2"/>
      <c r="C128" s="27" t="s">
        <v>291</v>
      </c>
      <c r="D128" s="28" t="s">
        <v>250</v>
      </c>
      <c r="E128" s="29">
        <v>1</v>
      </c>
      <c r="F128" s="30" t="s">
        <v>39</v>
      </c>
      <c r="G128" s="31"/>
      <c r="H128" s="41"/>
      <c r="I128" s="55"/>
    </row>
    <row r="129" spans="2:9" ht="33.75" customHeight="1" x14ac:dyDescent="0.35">
      <c r="B129" s="2"/>
      <c r="C129" s="27" t="s">
        <v>292</v>
      </c>
      <c r="D129" s="28" t="s">
        <v>35</v>
      </c>
      <c r="E129" s="29">
        <v>4</v>
      </c>
      <c r="F129" s="30" t="s">
        <v>39</v>
      </c>
      <c r="G129" s="31"/>
      <c r="H129" s="41"/>
      <c r="I129" s="55"/>
    </row>
    <row r="130" spans="2:9" ht="33.75" customHeight="1" x14ac:dyDescent="0.35">
      <c r="B130" s="2"/>
      <c r="C130" s="27" t="s">
        <v>293</v>
      </c>
      <c r="D130" s="28" t="s">
        <v>36</v>
      </c>
      <c r="E130" s="29">
        <v>10</v>
      </c>
      <c r="F130" s="30" t="s">
        <v>39</v>
      </c>
      <c r="G130" s="31"/>
      <c r="H130" s="41"/>
      <c r="I130" s="55"/>
    </row>
    <row r="131" spans="2:9" ht="69" customHeight="1" x14ac:dyDescent="0.35">
      <c r="B131" s="2"/>
      <c r="C131" s="27" t="s">
        <v>294</v>
      </c>
      <c r="D131" s="195" t="s">
        <v>251</v>
      </c>
      <c r="E131" s="29">
        <v>1</v>
      </c>
      <c r="F131" s="30" t="s">
        <v>39</v>
      </c>
      <c r="G131" s="31"/>
      <c r="H131" s="41"/>
      <c r="I131" s="55"/>
    </row>
    <row r="132" spans="2:9" ht="47.25" customHeight="1" x14ac:dyDescent="0.35">
      <c r="B132" s="2"/>
      <c r="C132" s="27" t="s">
        <v>295</v>
      </c>
      <c r="D132" s="28" t="s">
        <v>37</v>
      </c>
      <c r="E132" s="29">
        <v>8</v>
      </c>
      <c r="F132" s="30" t="s">
        <v>39</v>
      </c>
      <c r="G132" s="31"/>
      <c r="H132" s="41"/>
      <c r="I132" s="55"/>
    </row>
    <row r="133" spans="2:9" ht="39.75" customHeight="1" x14ac:dyDescent="0.35">
      <c r="B133" s="2"/>
      <c r="C133" s="27" t="s">
        <v>296</v>
      </c>
      <c r="D133" s="28" t="s">
        <v>38</v>
      </c>
      <c r="E133" s="29">
        <v>24</v>
      </c>
      <c r="F133" s="30" t="s">
        <v>39</v>
      </c>
      <c r="G133" s="31"/>
      <c r="H133" s="41"/>
      <c r="I133" s="55"/>
    </row>
    <row r="134" spans="2:9" ht="60.75" customHeight="1" x14ac:dyDescent="0.35">
      <c r="B134" s="2"/>
      <c r="C134" s="27" t="s">
        <v>297</v>
      </c>
      <c r="D134" s="28" t="s">
        <v>252</v>
      </c>
      <c r="E134" s="29">
        <v>1</v>
      </c>
      <c r="F134" s="30" t="s">
        <v>39</v>
      </c>
      <c r="G134" s="31"/>
      <c r="H134" s="41"/>
      <c r="I134" s="55"/>
    </row>
    <row r="135" spans="2:9" ht="51.75" customHeight="1" x14ac:dyDescent="0.35">
      <c r="B135" s="2"/>
      <c r="C135" s="27" t="s">
        <v>298</v>
      </c>
      <c r="D135" s="28" t="s">
        <v>307</v>
      </c>
      <c r="E135" s="29">
        <v>100</v>
      </c>
      <c r="F135" s="30" t="s">
        <v>312</v>
      </c>
      <c r="G135" s="31"/>
      <c r="H135" s="41"/>
      <c r="I135" s="55"/>
    </row>
    <row r="136" spans="2:9" ht="52.5" customHeight="1" x14ac:dyDescent="0.35">
      <c r="B136" s="2"/>
      <c r="C136" s="27" t="s">
        <v>299</v>
      </c>
      <c r="D136" s="28" t="s">
        <v>112</v>
      </c>
      <c r="E136" s="29">
        <v>1</v>
      </c>
      <c r="F136" s="30" t="s">
        <v>39</v>
      </c>
      <c r="G136" s="31"/>
      <c r="H136" s="41"/>
      <c r="I136" s="55"/>
    </row>
    <row r="137" spans="2:9" ht="57" customHeight="1" x14ac:dyDescent="0.35">
      <c r="B137" s="2"/>
      <c r="C137" s="27" t="s">
        <v>300</v>
      </c>
      <c r="D137" s="28" t="s">
        <v>253</v>
      </c>
      <c r="E137" s="29">
        <v>1</v>
      </c>
      <c r="F137" s="30" t="s">
        <v>39</v>
      </c>
      <c r="G137" s="31"/>
      <c r="H137" s="41"/>
      <c r="I137" s="55"/>
    </row>
    <row r="138" spans="2:9" ht="48" customHeight="1" x14ac:dyDescent="0.35">
      <c r="B138" s="2"/>
      <c r="C138" s="27" t="s">
        <v>301</v>
      </c>
      <c r="D138" s="28" t="s">
        <v>254</v>
      </c>
      <c r="E138" s="29">
        <v>1</v>
      </c>
      <c r="F138" s="30" t="s">
        <v>226</v>
      </c>
      <c r="G138" s="31"/>
      <c r="H138" s="41"/>
      <c r="I138" s="55"/>
    </row>
    <row r="139" spans="2:9" ht="36" customHeight="1" x14ac:dyDescent="0.35">
      <c r="B139" s="2"/>
      <c r="C139" s="27" t="s">
        <v>302</v>
      </c>
      <c r="D139" s="28" t="s">
        <v>99</v>
      </c>
      <c r="E139" s="29">
        <v>1</v>
      </c>
      <c r="F139" s="30" t="s">
        <v>39</v>
      </c>
      <c r="G139" s="31"/>
      <c r="H139" s="41"/>
      <c r="I139" s="55"/>
    </row>
    <row r="140" spans="2:9" ht="48" customHeight="1" x14ac:dyDescent="0.35">
      <c r="B140" s="2"/>
      <c r="C140" s="27" t="s">
        <v>303</v>
      </c>
      <c r="D140" s="28" t="s">
        <v>100</v>
      </c>
      <c r="E140" s="29">
        <v>3</v>
      </c>
      <c r="F140" s="30" t="s">
        <v>39</v>
      </c>
      <c r="G140" s="31"/>
      <c r="H140" s="41"/>
      <c r="I140" s="55"/>
    </row>
    <row r="141" spans="2:9" ht="73" customHeight="1" x14ac:dyDescent="0.35">
      <c r="B141" s="2"/>
      <c r="C141" s="27" t="s">
        <v>310</v>
      </c>
      <c r="D141" s="28" t="s">
        <v>311</v>
      </c>
      <c r="E141" s="29">
        <v>4</v>
      </c>
      <c r="F141" s="30" t="s">
        <v>39</v>
      </c>
      <c r="G141" s="31"/>
      <c r="H141" s="41"/>
      <c r="I141" s="55"/>
    </row>
    <row r="142" spans="2:9" s="18" customFormat="1" ht="38.25" customHeight="1" x14ac:dyDescent="0.35">
      <c r="C142" s="32">
        <v>19</v>
      </c>
      <c r="D142" s="190" t="s">
        <v>28</v>
      </c>
      <c r="E142" s="184"/>
      <c r="F142" s="184"/>
      <c r="G142" s="184"/>
      <c r="H142" s="215"/>
      <c r="I142" s="34"/>
    </row>
    <row r="143" spans="2:9" ht="183.65" customHeight="1" x14ac:dyDescent="0.35">
      <c r="B143" s="2"/>
      <c r="C143" s="62">
        <f>+C142+0.1</f>
        <v>19.100000000000001</v>
      </c>
      <c r="D143" s="63" t="s">
        <v>255</v>
      </c>
      <c r="E143" s="64">
        <v>1</v>
      </c>
      <c r="F143" s="65" t="s">
        <v>39</v>
      </c>
      <c r="G143" s="66"/>
      <c r="H143" s="41"/>
      <c r="I143" s="40"/>
    </row>
    <row r="144" spans="2:9" ht="48.75" customHeight="1" x14ac:dyDescent="0.35">
      <c r="B144" s="2"/>
      <c r="C144" s="62">
        <f t="shared" ref="C144:C151" si="0">+C143+0.1</f>
        <v>19.200000000000003</v>
      </c>
      <c r="D144" s="63" t="s">
        <v>256</v>
      </c>
      <c r="E144" s="64">
        <v>1</v>
      </c>
      <c r="F144" s="65" t="s">
        <v>226</v>
      </c>
      <c r="G144" s="66"/>
      <c r="H144" s="41"/>
      <c r="I144" s="40"/>
    </row>
    <row r="145" spans="2:9" ht="30" customHeight="1" x14ac:dyDescent="0.35">
      <c r="B145" s="2"/>
      <c r="C145" s="62">
        <f t="shared" si="0"/>
        <v>19.300000000000004</v>
      </c>
      <c r="D145" s="63" t="s">
        <v>101</v>
      </c>
      <c r="E145" s="64">
        <v>4</v>
      </c>
      <c r="F145" s="65" t="s">
        <v>39</v>
      </c>
      <c r="G145" s="66"/>
      <c r="H145" s="41"/>
      <c r="I145" s="40"/>
    </row>
    <row r="146" spans="2:9" ht="26.15" customHeight="1" x14ac:dyDescent="0.35">
      <c r="B146" s="2"/>
      <c r="C146" s="62">
        <f t="shared" si="0"/>
        <v>19.400000000000006</v>
      </c>
      <c r="D146" s="63" t="s">
        <v>117</v>
      </c>
      <c r="E146" s="64">
        <v>1</v>
      </c>
      <c r="F146" s="65" t="s">
        <v>39</v>
      </c>
      <c r="G146" s="66"/>
      <c r="H146" s="41"/>
      <c r="I146" s="40"/>
    </row>
    <row r="147" spans="2:9" ht="20.25" customHeight="1" x14ac:dyDescent="0.35">
      <c r="B147" s="2"/>
      <c r="C147" s="62">
        <f t="shared" si="0"/>
        <v>19.500000000000007</v>
      </c>
      <c r="D147" s="63" t="s">
        <v>118</v>
      </c>
      <c r="E147" s="64">
        <v>1</v>
      </c>
      <c r="F147" s="65" t="s">
        <v>39</v>
      </c>
      <c r="G147" s="66"/>
      <c r="H147" s="41"/>
      <c r="I147" s="40"/>
    </row>
    <row r="148" spans="2:9" ht="28.5" customHeight="1" x14ac:dyDescent="0.35">
      <c r="B148" s="2"/>
      <c r="C148" s="62">
        <f t="shared" si="0"/>
        <v>19.600000000000009</v>
      </c>
      <c r="D148" s="63" t="s">
        <v>115</v>
      </c>
      <c r="E148" s="64">
        <v>2</v>
      </c>
      <c r="F148" s="65" t="s">
        <v>39</v>
      </c>
      <c r="G148" s="66"/>
      <c r="H148" s="41"/>
      <c r="I148" s="40"/>
    </row>
    <row r="149" spans="2:9" ht="26.25" customHeight="1" x14ac:dyDescent="0.35">
      <c r="B149" s="2"/>
      <c r="C149" s="62">
        <f t="shared" si="0"/>
        <v>19.70000000000001</v>
      </c>
      <c r="D149" s="63" t="s">
        <v>116</v>
      </c>
      <c r="E149" s="64">
        <v>1</v>
      </c>
      <c r="F149" s="65" t="s">
        <v>39</v>
      </c>
      <c r="G149" s="66"/>
      <c r="H149" s="41"/>
      <c r="I149" s="40"/>
    </row>
    <row r="150" spans="2:9" ht="80.25" customHeight="1" x14ac:dyDescent="0.35">
      <c r="B150" s="2"/>
      <c r="C150" s="62">
        <f t="shared" si="0"/>
        <v>19.800000000000011</v>
      </c>
      <c r="D150" s="63" t="s">
        <v>257</v>
      </c>
      <c r="E150" s="64">
        <v>2</v>
      </c>
      <c r="F150" s="65" t="s">
        <v>39</v>
      </c>
      <c r="G150" s="66"/>
      <c r="H150" s="41"/>
      <c r="I150" s="40"/>
    </row>
    <row r="151" spans="2:9" ht="45.75" customHeight="1" x14ac:dyDescent="0.35">
      <c r="B151" s="2"/>
      <c r="C151" s="62">
        <f t="shared" si="0"/>
        <v>19.900000000000013</v>
      </c>
      <c r="D151" s="63" t="s">
        <v>258</v>
      </c>
      <c r="E151" s="64">
        <v>1</v>
      </c>
      <c r="F151" s="65" t="s">
        <v>226</v>
      </c>
      <c r="G151" s="66"/>
      <c r="H151" s="41"/>
      <c r="I151" s="40"/>
    </row>
    <row r="152" spans="2:9" ht="86.25" customHeight="1" x14ac:dyDescent="0.35">
      <c r="B152" s="2"/>
      <c r="C152" s="67">
        <v>19.100000000000001</v>
      </c>
      <c r="D152" s="63" t="s">
        <v>259</v>
      </c>
      <c r="E152" s="64">
        <v>6</v>
      </c>
      <c r="F152" s="65" t="s">
        <v>39</v>
      </c>
      <c r="G152" s="66"/>
      <c r="H152" s="41"/>
      <c r="I152" s="40"/>
    </row>
    <row r="153" spans="2:9" ht="56.25" customHeight="1" x14ac:dyDescent="0.35">
      <c r="B153" s="2"/>
      <c r="C153" s="67">
        <f>+C152+0.01</f>
        <v>19.110000000000003</v>
      </c>
      <c r="D153" s="63" t="s">
        <v>260</v>
      </c>
      <c r="E153" s="64">
        <v>24</v>
      </c>
      <c r="F153" s="65" t="s">
        <v>102</v>
      </c>
      <c r="G153" s="66"/>
      <c r="H153" s="41"/>
      <c r="I153" s="40"/>
    </row>
    <row r="154" spans="2:9" ht="26.25" customHeight="1" x14ac:dyDescent="0.35">
      <c r="B154" s="2"/>
      <c r="C154" s="32">
        <v>20</v>
      </c>
      <c r="D154" s="190" t="s">
        <v>86</v>
      </c>
      <c r="E154" s="184"/>
      <c r="F154" s="184"/>
      <c r="G154" s="184"/>
      <c r="H154" s="184"/>
      <c r="I154" s="34"/>
    </row>
    <row r="155" spans="2:9" ht="53.25" customHeight="1" x14ac:dyDescent="0.35">
      <c r="B155" s="2"/>
      <c r="C155" s="35">
        <v>20.100000000000001</v>
      </c>
      <c r="D155" s="193" t="s">
        <v>87</v>
      </c>
      <c r="E155" s="37">
        <v>1</v>
      </c>
      <c r="F155" s="38" t="s">
        <v>226</v>
      </c>
      <c r="G155" s="39"/>
      <c r="H155" s="41"/>
      <c r="I155" s="40"/>
    </row>
    <row r="156" spans="2:9" ht="26.25" customHeight="1" x14ac:dyDescent="0.35">
      <c r="B156" s="2"/>
      <c r="C156" s="35">
        <v>20.2</v>
      </c>
      <c r="D156" s="193" t="s">
        <v>88</v>
      </c>
      <c r="E156" s="37">
        <v>1</v>
      </c>
      <c r="F156" s="38" t="s">
        <v>226</v>
      </c>
      <c r="G156" s="39"/>
      <c r="H156" s="41"/>
      <c r="I156" s="40"/>
    </row>
    <row r="157" spans="2:9" ht="26.25" customHeight="1" x14ac:dyDescent="0.35">
      <c r="B157" s="2"/>
      <c r="C157" s="35">
        <v>20.3</v>
      </c>
      <c r="D157" s="193" t="s">
        <v>261</v>
      </c>
      <c r="E157" s="37">
        <v>1</v>
      </c>
      <c r="F157" s="38" t="s">
        <v>226</v>
      </c>
      <c r="G157" s="39"/>
      <c r="H157" s="41"/>
      <c r="I157" s="40"/>
    </row>
    <row r="158" spans="2:9" ht="8.25" customHeight="1" thickBot="1" x14ac:dyDescent="0.4">
      <c r="B158" s="2"/>
      <c r="C158" s="35"/>
      <c r="D158" s="36"/>
      <c r="E158" s="37"/>
      <c r="F158" s="38"/>
      <c r="G158" s="39"/>
      <c r="H158" s="39"/>
      <c r="I158" s="40"/>
    </row>
    <row r="159" spans="2:9" ht="30" customHeight="1" thickBot="1" x14ac:dyDescent="0.4">
      <c r="C159" s="213" t="s">
        <v>131</v>
      </c>
      <c r="D159" s="212" t="s">
        <v>273</v>
      </c>
      <c r="E159" s="207"/>
      <c r="F159" s="207"/>
      <c r="G159" s="207"/>
      <c r="H159" s="208"/>
      <c r="I159" s="209"/>
    </row>
    <row r="160" spans="2:9" ht="15" thickBot="1" x14ac:dyDescent="0.4">
      <c r="C160" s="210"/>
      <c r="I160" s="211"/>
    </row>
    <row r="161" spans="2:13" ht="30" customHeight="1" thickBot="1" x14ac:dyDescent="0.4">
      <c r="C161" s="213" t="s">
        <v>277</v>
      </c>
      <c r="D161" s="212" t="s">
        <v>274</v>
      </c>
      <c r="E161" s="214"/>
      <c r="F161" s="207"/>
      <c r="G161" s="207"/>
      <c r="H161" s="208"/>
      <c r="I161" s="209"/>
    </row>
    <row r="162" spans="2:13" ht="15" thickBot="1" x14ac:dyDescent="0.4">
      <c r="C162" s="210"/>
    </row>
    <row r="163" spans="2:13" ht="30" customHeight="1" thickBot="1" x14ac:dyDescent="0.4">
      <c r="C163" s="213" t="s">
        <v>286</v>
      </c>
      <c r="D163" s="212" t="s">
        <v>275</v>
      </c>
      <c r="E163" s="214">
        <v>0.13</v>
      </c>
      <c r="F163" s="207"/>
      <c r="G163" s="207"/>
      <c r="H163" s="208"/>
      <c r="I163" s="209"/>
    </row>
    <row r="164" spans="2:13" ht="15" thickBot="1" x14ac:dyDescent="0.4">
      <c r="C164" s="210"/>
    </row>
    <row r="165" spans="2:13" s="13" customFormat="1" ht="30" customHeight="1" thickBot="1" x14ac:dyDescent="0.4">
      <c r="B165" s="1"/>
      <c r="C165" s="213" t="s">
        <v>278</v>
      </c>
      <c r="D165" s="212" t="s">
        <v>276</v>
      </c>
      <c r="E165" s="207"/>
      <c r="F165" s="207"/>
      <c r="G165" s="207"/>
      <c r="H165" s="208"/>
      <c r="I165" s="209"/>
      <c r="J165" s="216"/>
      <c r="K165" s="2"/>
      <c r="L165" s="2"/>
      <c r="M165" s="2"/>
    </row>
    <row r="166" spans="2:13" s="13" customFormat="1" x14ac:dyDescent="0.35">
      <c r="B166" s="1"/>
      <c r="C166" s="12"/>
      <c r="D166" s="2"/>
      <c r="E166" s="15"/>
      <c r="F166" s="15"/>
      <c r="G166" s="15"/>
      <c r="H166" s="15"/>
      <c r="J166" s="2"/>
      <c r="K166" s="2"/>
      <c r="L166" s="2"/>
      <c r="M166" s="2"/>
    </row>
  </sheetData>
  <phoneticPr fontId="9" type="noConversion"/>
  <printOptions horizontalCentered="1"/>
  <pageMargins left="0" right="0" top="0.43307086614173229" bottom="0.47244094488188981" header="0" footer="0.23622047244094491"/>
  <pageSetup scale="6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AF800-390F-4716-946C-A1FC46E65082}">
  <sheetPr>
    <tabColor rgb="FFFFFF00"/>
    <pageSetUpPr fitToPage="1"/>
  </sheetPr>
  <dimension ref="B1:Q637"/>
  <sheetViews>
    <sheetView view="pageBreakPreview" topLeftCell="A7" zoomScale="80" zoomScaleNormal="100" zoomScaleSheetLayoutView="80" workbookViewId="0">
      <pane xSplit="2" ySplit="7" topLeftCell="C74" activePane="bottomRight" state="frozen"/>
      <selection activeCell="A7" sqref="A7"/>
      <selection pane="topRight" activeCell="C7" sqref="C7"/>
      <selection pane="bottomLeft" activeCell="A14" sqref="A14"/>
      <selection pane="bottomRight" activeCell="H89" sqref="H89"/>
    </sheetView>
  </sheetViews>
  <sheetFormatPr baseColWidth="10" defaultColWidth="11.453125" defaultRowHeight="14.5" x14ac:dyDescent="0.35"/>
  <cols>
    <col min="1" max="1" width="11.453125" style="68" customWidth="1"/>
    <col min="2" max="2" width="2.453125" style="68" customWidth="1"/>
    <col min="3" max="3" width="4" style="68" customWidth="1"/>
    <col min="4" max="4" width="12.1796875" style="68" customWidth="1"/>
    <col min="5" max="7" width="18.7265625" style="68" customWidth="1"/>
    <col min="8" max="8" width="12.7265625" style="68" customWidth="1"/>
    <col min="9" max="9" width="14" style="68" customWidth="1"/>
    <col min="10" max="10" width="12.1796875" style="68" customWidth="1"/>
    <col min="11" max="11" width="15.1796875" style="68" customWidth="1"/>
    <col min="12" max="12" width="13" style="68" customWidth="1"/>
    <col min="13" max="13" width="12.54296875" style="68" customWidth="1"/>
    <col min="14" max="14" width="12.453125" style="68" customWidth="1"/>
    <col min="15" max="15" width="11.7265625" style="68" customWidth="1"/>
    <col min="16" max="16" width="18.7265625" style="68" customWidth="1"/>
    <col min="17" max="17" width="3.26953125" style="68" customWidth="1"/>
    <col min="18" max="18" width="3.453125" style="68" customWidth="1"/>
    <col min="19" max="16384" width="11.453125" style="68"/>
  </cols>
  <sheetData>
    <row r="1" spans="2:17" ht="21.75" customHeight="1" x14ac:dyDescent="0.4">
      <c r="D1" s="69"/>
      <c r="E1" s="230" t="s">
        <v>128</v>
      </c>
      <c r="F1" s="230"/>
      <c r="G1" s="230"/>
      <c r="H1" s="230"/>
      <c r="I1" s="230"/>
      <c r="J1" s="230"/>
      <c r="K1" s="230"/>
      <c r="L1" s="230"/>
      <c r="M1" s="69"/>
    </row>
    <row r="2" spans="2:17" ht="10.5" customHeight="1" x14ac:dyDescent="0.35">
      <c r="D2" s="69"/>
      <c r="E2" s="69"/>
      <c r="F2" s="69"/>
      <c r="G2" s="69"/>
      <c r="H2" s="69"/>
      <c r="I2" s="69"/>
      <c r="J2" s="69"/>
      <c r="K2" s="69"/>
      <c r="L2" s="69"/>
      <c r="M2" s="69"/>
    </row>
    <row r="3" spans="2:17" ht="23.25" customHeight="1" x14ac:dyDescent="0.35">
      <c r="D3" s="69"/>
      <c r="E3" s="231"/>
      <c r="F3" s="231"/>
      <c r="G3" s="231"/>
      <c r="H3" s="231"/>
      <c r="I3" s="231"/>
      <c r="J3" s="231"/>
      <c r="K3" s="231"/>
      <c r="L3" s="231"/>
      <c r="M3" s="69"/>
    </row>
    <row r="4" spans="2:17" ht="18" customHeight="1" x14ac:dyDescent="0.35">
      <c r="D4" s="69"/>
      <c r="E4" s="231"/>
      <c r="F4" s="231"/>
      <c r="G4" s="231"/>
      <c r="H4" s="231"/>
      <c r="I4" s="231"/>
      <c r="J4" s="231"/>
      <c r="K4" s="231"/>
      <c r="L4" s="231"/>
      <c r="M4" s="69"/>
    </row>
    <row r="5" spans="2:17" ht="22.5" customHeight="1" x14ac:dyDescent="0.35">
      <c r="D5" s="69"/>
      <c r="E5" s="231"/>
      <c r="F5" s="231"/>
      <c r="G5" s="231"/>
      <c r="H5" s="231"/>
      <c r="I5" s="231"/>
      <c r="J5" s="231"/>
      <c r="K5" s="231"/>
      <c r="L5" s="231"/>
      <c r="M5" s="69"/>
    </row>
    <row r="6" spans="2:17" ht="11.25" customHeight="1" x14ac:dyDescent="0.35">
      <c r="D6" s="69"/>
      <c r="E6" s="69"/>
      <c r="F6" s="69"/>
      <c r="G6" s="69"/>
      <c r="H6" s="69"/>
      <c r="I6" s="69"/>
      <c r="J6" s="69"/>
      <c r="K6" s="69"/>
      <c r="L6" s="69"/>
      <c r="M6" s="69"/>
    </row>
    <row r="7" spans="2:17" ht="18" x14ac:dyDescent="0.4">
      <c r="D7" s="69"/>
      <c r="E7" s="69" t="s">
        <v>129</v>
      </c>
      <c r="F7" s="70"/>
      <c r="G7" s="69"/>
      <c r="H7" s="69"/>
      <c r="I7" s="69"/>
      <c r="J7" s="69" t="s">
        <v>130</v>
      </c>
      <c r="K7" s="70"/>
      <c r="L7" s="69"/>
      <c r="M7" s="69"/>
    </row>
    <row r="8" spans="2:17" ht="12" customHeight="1" thickBot="1" x14ac:dyDescent="0.45">
      <c r="D8" s="69"/>
      <c r="E8" s="69"/>
      <c r="F8" s="70"/>
      <c r="G8" s="69"/>
      <c r="H8" s="69"/>
      <c r="I8" s="69"/>
      <c r="J8" s="69"/>
      <c r="K8" s="70"/>
      <c r="L8" s="69"/>
      <c r="M8" s="69"/>
    </row>
    <row r="9" spans="2:17" ht="18" x14ac:dyDescent="0.35">
      <c r="C9" s="71" t="s">
        <v>131</v>
      </c>
      <c r="D9" s="72"/>
      <c r="E9" s="72"/>
      <c r="F9" s="72"/>
      <c r="G9" s="72"/>
      <c r="H9" s="72"/>
      <c r="I9" s="72"/>
      <c r="J9" s="72"/>
      <c r="K9" s="72"/>
      <c r="L9" s="73" t="s">
        <v>132</v>
      </c>
      <c r="M9" s="74"/>
      <c r="N9" s="74"/>
      <c r="O9" s="74"/>
      <c r="P9" s="75"/>
    </row>
    <row r="10" spans="2:17" x14ac:dyDescent="0.35">
      <c r="B10" s="76"/>
      <c r="C10" s="77"/>
      <c r="D10" s="77"/>
      <c r="E10" s="78"/>
      <c r="F10" s="79"/>
      <c r="G10" s="77"/>
      <c r="H10" s="80" t="s">
        <v>133</v>
      </c>
      <c r="I10" s="80" t="s">
        <v>134</v>
      </c>
      <c r="J10" s="80" t="s">
        <v>135</v>
      </c>
      <c r="K10" s="80" t="s">
        <v>136</v>
      </c>
      <c r="L10" s="81" t="s">
        <v>137</v>
      </c>
      <c r="M10" s="82" t="s">
        <v>138</v>
      </c>
      <c r="N10" s="82" t="s">
        <v>133</v>
      </c>
      <c r="O10" s="82" t="s">
        <v>139</v>
      </c>
      <c r="P10" s="83"/>
    </row>
    <row r="11" spans="2:17" x14ac:dyDescent="0.35">
      <c r="B11" s="76"/>
      <c r="C11" s="84" t="s">
        <v>140</v>
      </c>
      <c r="D11" s="84"/>
      <c r="E11" s="85" t="s">
        <v>141</v>
      </c>
      <c r="F11" s="86"/>
      <c r="G11" s="84"/>
      <c r="H11" s="87" t="s">
        <v>142</v>
      </c>
      <c r="I11" s="87" t="s">
        <v>142</v>
      </c>
      <c r="J11" s="87" t="s">
        <v>142</v>
      </c>
      <c r="K11" s="87" t="s">
        <v>143</v>
      </c>
      <c r="L11" s="88" t="s">
        <v>142</v>
      </c>
      <c r="M11" s="89" t="s">
        <v>142</v>
      </c>
      <c r="N11" s="89" t="s">
        <v>142</v>
      </c>
      <c r="O11" s="89" t="s">
        <v>142</v>
      </c>
      <c r="P11" s="90" t="s">
        <v>144</v>
      </c>
    </row>
    <row r="12" spans="2:17" ht="15" thickBot="1" x14ac:dyDescent="0.4">
      <c r="B12" s="76"/>
      <c r="C12" s="91"/>
      <c r="D12" s="91"/>
      <c r="E12" s="92"/>
      <c r="F12" s="79"/>
      <c r="G12" s="91"/>
      <c r="H12" s="93" t="s">
        <v>140</v>
      </c>
      <c r="I12" s="93" t="s">
        <v>140</v>
      </c>
      <c r="J12" s="93" t="s">
        <v>140</v>
      </c>
      <c r="K12" s="93" t="s">
        <v>145</v>
      </c>
      <c r="L12" s="94" t="s">
        <v>140</v>
      </c>
      <c r="M12" s="95" t="s">
        <v>140</v>
      </c>
      <c r="N12" s="95" t="s">
        <v>140</v>
      </c>
      <c r="O12" s="95" t="s">
        <v>140</v>
      </c>
      <c r="P12" s="96"/>
    </row>
    <row r="13" spans="2:17" ht="11.25" customHeight="1" thickBot="1" x14ac:dyDescent="0.4">
      <c r="C13" s="97"/>
      <c r="D13" s="97"/>
      <c r="E13" s="98"/>
      <c r="F13" s="97"/>
      <c r="G13" s="98"/>
      <c r="H13" s="99"/>
      <c r="I13" s="99"/>
      <c r="J13" s="99"/>
      <c r="K13" s="99"/>
      <c r="L13" s="98"/>
      <c r="M13" s="100"/>
      <c r="N13" s="98"/>
      <c r="O13" s="99"/>
      <c r="P13" s="99"/>
    </row>
    <row r="14" spans="2:17" ht="18.5" thickTop="1" x14ac:dyDescent="0.4">
      <c r="C14" s="101"/>
      <c r="D14" s="102"/>
      <c r="E14" s="103"/>
      <c r="F14" s="104"/>
      <c r="G14" s="105"/>
      <c r="H14" s="106"/>
      <c r="I14" s="107"/>
      <c r="J14" s="108"/>
      <c r="K14" s="107"/>
      <c r="L14" s="109"/>
      <c r="M14" s="110"/>
      <c r="N14" s="111"/>
      <c r="O14" s="108"/>
      <c r="P14" s="112"/>
      <c r="Q14" s="113"/>
    </row>
    <row r="15" spans="2:17" ht="18" x14ac:dyDescent="0.4">
      <c r="C15" s="114"/>
      <c r="D15" s="115">
        <f>'PRESUPUESTO '!C7</f>
        <v>1</v>
      </c>
      <c r="E15" s="116" t="str">
        <f>'PRESUPUESTO '!D7</f>
        <v xml:space="preserve">INSTALACIONES PROVISIONALES </v>
      </c>
      <c r="G15" s="117"/>
      <c r="H15" s="118"/>
      <c r="I15" s="119"/>
      <c r="J15" s="119"/>
      <c r="K15" s="120"/>
      <c r="L15" s="121"/>
      <c r="M15" s="122"/>
      <c r="N15" s="123"/>
      <c r="O15" s="123"/>
      <c r="P15" s="124"/>
    </row>
    <row r="16" spans="2:17" ht="24.75" customHeight="1" x14ac:dyDescent="0.4">
      <c r="C16" s="125"/>
      <c r="D16" s="126">
        <f>'PRESUPUESTO '!C8</f>
        <v>1.1000000000000001</v>
      </c>
      <c r="E16" s="127" t="str">
        <f>'PRESUPUESTO '!D8</f>
        <v>Bodega e instalaciones provisionales</v>
      </c>
      <c r="F16" s="128"/>
      <c r="G16" s="129"/>
      <c r="H16" s="130"/>
      <c r="I16" s="131" t="str">
        <f>'PRESUPUESTO '!F8</f>
        <v>S.G.</v>
      </c>
      <c r="J16" s="119"/>
      <c r="K16" s="120"/>
      <c r="L16" s="121"/>
      <c r="M16" s="122"/>
      <c r="N16" s="123"/>
      <c r="O16" s="123"/>
      <c r="P16" s="124"/>
    </row>
    <row r="17" spans="2:16" ht="18" x14ac:dyDescent="0.4">
      <c r="C17" s="132"/>
      <c r="D17" s="133"/>
      <c r="E17" s="134" t="s">
        <v>152</v>
      </c>
      <c r="F17" s="128"/>
      <c r="G17" s="129"/>
      <c r="H17" s="135"/>
      <c r="I17" s="136"/>
      <c r="J17" s="136"/>
      <c r="K17" s="137">
        <v>1</v>
      </c>
      <c r="L17" s="138">
        <f>+(H17*I17*J17)*K17</f>
        <v>0</v>
      </c>
      <c r="M17" s="139">
        <f>+IF(J17=0,H17*I17*K17,0)</f>
        <v>0</v>
      </c>
      <c r="N17" s="139">
        <f>+IF(I17=0*(AND(J17=0)),H17*K17,0)</f>
        <v>0</v>
      </c>
      <c r="O17" s="139">
        <f>+IF(H17=0*(AND(I17=0)),K17,0)</f>
        <v>1</v>
      </c>
      <c r="P17" s="140"/>
    </row>
    <row r="18" spans="2:16" ht="18" x14ac:dyDescent="0.4">
      <c r="B18" s="141"/>
      <c r="C18" s="142"/>
      <c r="D18" s="133"/>
      <c r="E18" s="143"/>
      <c r="F18" s="144"/>
      <c r="G18" s="145"/>
      <c r="H18" s="146"/>
      <c r="I18" s="147"/>
      <c r="J18" s="147"/>
      <c r="K18" s="148"/>
      <c r="L18" s="138">
        <f>+(H18*I18*J18)*K18</f>
        <v>0</v>
      </c>
      <c r="M18" s="139">
        <f>+IF(J18=0,H18*I18*K18,0)</f>
        <v>0</v>
      </c>
      <c r="N18" s="139">
        <f>+IF(I18=0*(AND(J18=0)),H18*K18,0)</f>
        <v>0</v>
      </c>
      <c r="O18" s="139">
        <f>+IF(H18=0*(AND(I18=0)),K18,0)</f>
        <v>0</v>
      </c>
      <c r="P18" s="149"/>
    </row>
    <row r="19" spans="2:16" ht="18.5" thickBot="1" x14ac:dyDescent="0.45">
      <c r="C19" s="132"/>
      <c r="D19" s="133"/>
      <c r="E19" s="150"/>
      <c r="F19" s="151"/>
      <c r="G19" s="152"/>
      <c r="H19" s="153"/>
      <c r="I19" s="154"/>
      <c r="J19" s="154"/>
      <c r="K19" s="155"/>
      <c r="L19" s="156"/>
      <c r="M19" s="156"/>
      <c r="N19" s="157"/>
      <c r="O19" s="157"/>
      <c r="P19" s="158"/>
    </row>
    <row r="20" spans="2:16" ht="18.5" thickTop="1" x14ac:dyDescent="0.4">
      <c r="C20" s="132"/>
      <c r="D20" s="133"/>
      <c r="E20" s="159" t="s">
        <v>146</v>
      </c>
      <c r="F20" s="159"/>
      <c r="G20" s="160"/>
      <c r="H20" s="161"/>
      <c r="I20" s="162"/>
      <c r="J20" s="162"/>
      <c r="K20" s="163"/>
      <c r="L20" s="164">
        <f>SUM(L17:L19)</f>
        <v>0</v>
      </c>
      <c r="M20" s="164">
        <f>SUM(M17:M19)</f>
        <v>0</v>
      </c>
      <c r="N20" s="164">
        <f>SUM(N17:N19)</f>
        <v>0</v>
      </c>
      <c r="O20" s="164">
        <f>SUM(O17:O19)</f>
        <v>1</v>
      </c>
      <c r="P20" s="165" t="str">
        <f>IF(L20&gt;0,"M3",IF(M20&gt;0,"M2",IF(N20&gt;0,"Ml","C/U")))</f>
        <v>C/U</v>
      </c>
    </row>
    <row r="21" spans="2:16" ht="18" x14ac:dyDescent="0.4">
      <c r="C21" s="166"/>
      <c r="D21" s="167"/>
      <c r="E21" s="129"/>
      <c r="F21" s="168"/>
      <c r="G21" s="169"/>
      <c r="H21" s="142"/>
      <c r="I21" s="119"/>
      <c r="J21" s="130"/>
      <c r="K21" s="119"/>
      <c r="L21" s="119"/>
      <c r="M21" s="120"/>
      <c r="N21" s="121"/>
      <c r="O21" s="122"/>
      <c r="P21" s="124"/>
    </row>
    <row r="22" spans="2:16" ht="18" x14ac:dyDescent="0.4">
      <c r="C22" s="166"/>
      <c r="D22" s="167"/>
      <c r="E22" s="129"/>
      <c r="F22" s="168"/>
      <c r="G22" s="169"/>
      <c r="H22" s="142"/>
      <c r="I22" s="119"/>
      <c r="J22" s="130"/>
      <c r="K22" s="119"/>
      <c r="L22" s="119"/>
      <c r="M22" s="120"/>
      <c r="N22" s="121"/>
      <c r="O22" s="122"/>
      <c r="P22" s="124"/>
    </row>
    <row r="23" spans="2:16" ht="18" x14ac:dyDescent="0.4">
      <c r="C23" s="166"/>
      <c r="D23" s="167"/>
      <c r="E23" s="129"/>
      <c r="F23" s="168"/>
      <c r="G23" s="169"/>
      <c r="H23" s="142"/>
      <c r="I23" s="119"/>
      <c r="J23" s="130"/>
      <c r="K23" s="119"/>
      <c r="L23" s="119"/>
      <c r="M23" s="120"/>
      <c r="N23" s="121"/>
      <c r="O23" s="122"/>
      <c r="P23" s="124"/>
    </row>
    <row r="24" spans="2:16" ht="18" x14ac:dyDescent="0.4">
      <c r="C24" s="166"/>
      <c r="D24" s="167"/>
      <c r="E24" s="129"/>
      <c r="F24" s="168"/>
      <c r="G24" s="169"/>
      <c r="H24" s="142"/>
      <c r="I24" s="119"/>
      <c r="J24" s="130"/>
      <c r="K24" s="119"/>
      <c r="L24" s="119"/>
      <c r="M24" s="120"/>
      <c r="N24" s="121"/>
      <c r="O24" s="122"/>
      <c r="P24" s="124"/>
    </row>
    <row r="25" spans="2:16" ht="18" x14ac:dyDescent="0.4">
      <c r="C25" s="166"/>
      <c r="D25" s="126">
        <f>'PRESUPUESTO '!C9</f>
        <v>1.2</v>
      </c>
      <c r="E25" s="127" t="str">
        <f>'PRESUPUESTO '!D9</f>
        <v>Instalación provisional Agua Potable, Aguas Negras y Energía Eléctrica</v>
      </c>
      <c r="F25" s="128"/>
      <c r="G25" s="129"/>
      <c r="H25" s="130"/>
      <c r="I25" s="131" t="str">
        <f>'PRESUPUESTO '!F9</f>
        <v>S.G.</v>
      </c>
      <c r="J25" s="119"/>
      <c r="K25" s="120"/>
      <c r="L25" s="121"/>
      <c r="M25" s="122"/>
      <c r="N25" s="123"/>
      <c r="O25" s="123"/>
      <c r="P25" s="124"/>
    </row>
    <row r="26" spans="2:16" ht="18" x14ac:dyDescent="0.4">
      <c r="C26" s="166"/>
      <c r="D26" s="133"/>
      <c r="E26" s="134"/>
      <c r="F26" s="128"/>
      <c r="G26" s="129"/>
      <c r="H26" s="135"/>
      <c r="I26" s="136"/>
      <c r="J26" s="136"/>
      <c r="K26" s="137">
        <v>1</v>
      </c>
      <c r="L26" s="138">
        <f>+(H26*I26*J26)*K26</f>
        <v>0</v>
      </c>
      <c r="M26" s="139">
        <f>+IF(J26=0,H26*I26*K26,0)</f>
        <v>0</v>
      </c>
      <c r="N26" s="139">
        <f>+IF(I26=0*(AND(J26=0)),H26*K26,0)</f>
        <v>0</v>
      </c>
      <c r="O26" s="139">
        <f>+IF(H26=0*(AND(I26=0)),K26,0)</f>
        <v>1</v>
      </c>
      <c r="P26" s="140"/>
    </row>
    <row r="27" spans="2:16" ht="18" x14ac:dyDescent="0.4">
      <c r="C27" s="166"/>
      <c r="D27" s="133"/>
      <c r="E27" s="143"/>
      <c r="F27" s="144"/>
      <c r="G27" s="145"/>
      <c r="H27" s="146"/>
      <c r="I27" s="147"/>
      <c r="J27" s="147"/>
      <c r="K27" s="148"/>
      <c r="L27" s="138">
        <f>+(H27*I27*J27)*K27</f>
        <v>0</v>
      </c>
      <c r="M27" s="139">
        <f>+IF(J27=0,H27*I27*K27,0)</f>
        <v>0</v>
      </c>
      <c r="N27" s="139">
        <f>+IF(I27=0*(AND(J27=0)),H27*K27,0)</f>
        <v>0</v>
      </c>
      <c r="O27" s="139">
        <f>+IF(H27=0*(AND(I27=0)),K27,0)</f>
        <v>0</v>
      </c>
      <c r="P27" s="149"/>
    </row>
    <row r="28" spans="2:16" ht="18.5" thickBot="1" x14ac:dyDescent="0.45">
      <c r="C28" s="166"/>
      <c r="D28" s="133"/>
      <c r="E28" s="150"/>
      <c r="F28" s="151"/>
      <c r="G28" s="152"/>
      <c r="H28" s="153"/>
      <c r="I28" s="154"/>
      <c r="J28" s="154"/>
      <c r="K28" s="155"/>
      <c r="L28" s="156"/>
      <c r="M28" s="156"/>
      <c r="N28" s="157"/>
      <c r="O28" s="157"/>
      <c r="P28" s="158"/>
    </row>
    <row r="29" spans="2:16" ht="18.5" thickTop="1" x14ac:dyDescent="0.4">
      <c r="C29" s="166"/>
      <c r="D29" s="133"/>
      <c r="E29" s="159" t="s">
        <v>146</v>
      </c>
      <c r="F29" s="159"/>
      <c r="G29" s="160"/>
      <c r="H29" s="161"/>
      <c r="I29" s="162"/>
      <c r="J29" s="162"/>
      <c r="K29" s="163"/>
      <c r="L29" s="164">
        <f>SUM(L26:L28)</f>
        <v>0</v>
      </c>
      <c r="M29" s="164">
        <f>SUM(M26:M28)</f>
        <v>0</v>
      </c>
      <c r="N29" s="164">
        <f>SUM(N26:N28)</f>
        <v>0</v>
      </c>
      <c r="O29" s="164">
        <f>SUM(O26:O28)</f>
        <v>1</v>
      </c>
      <c r="P29" s="165" t="str">
        <f>IF(L29&gt;0,"M3",IF(M29&gt;0,"M2",IF(N29&gt;0,"Ml","C/U")))</f>
        <v>C/U</v>
      </c>
    </row>
    <row r="30" spans="2:16" ht="18" x14ac:dyDescent="0.4">
      <c r="C30" s="166"/>
      <c r="D30" s="167"/>
      <c r="E30" s="129"/>
      <c r="F30" s="168"/>
      <c r="G30" s="169"/>
      <c r="H30" s="142"/>
      <c r="I30" s="119"/>
      <c r="J30" s="130"/>
      <c r="K30" s="119"/>
      <c r="L30" s="119"/>
      <c r="M30" s="120"/>
      <c r="N30" s="121"/>
      <c r="O30" s="122"/>
      <c r="P30" s="124"/>
    </row>
    <row r="31" spans="2:16" ht="18" x14ac:dyDescent="0.4">
      <c r="C31" s="166"/>
      <c r="D31" s="167"/>
      <c r="E31" s="129"/>
      <c r="F31" s="168"/>
      <c r="G31" s="169"/>
      <c r="H31" s="142"/>
      <c r="I31" s="119"/>
      <c r="J31" s="130"/>
      <c r="K31" s="119"/>
      <c r="L31" s="119"/>
      <c r="M31" s="120"/>
      <c r="N31" s="121"/>
      <c r="O31" s="122"/>
      <c r="P31" s="124"/>
    </row>
    <row r="32" spans="2:16" ht="18" x14ac:dyDescent="0.4">
      <c r="C32" s="166"/>
      <c r="D32" s="167"/>
      <c r="E32" s="129"/>
      <c r="F32" s="168"/>
      <c r="G32" s="169"/>
      <c r="H32" s="142"/>
      <c r="I32" s="119"/>
      <c r="J32" s="130"/>
      <c r="K32" s="119"/>
      <c r="L32" s="119"/>
      <c r="M32" s="120"/>
      <c r="N32" s="121"/>
      <c r="O32" s="122"/>
      <c r="P32" s="124"/>
    </row>
    <row r="33" spans="3:16" ht="18" x14ac:dyDescent="0.4">
      <c r="C33" s="166"/>
      <c r="D33" s="167"/>
      <c r="E33" s="129"/>
      <c r="F33" s="168"/>
      <c r="G33" s="169"/>
      <c r="H33" s="142"/>
      <c r="I33" s="119"/>
      <c r="J33" s="130"/>
      <c r="K33" s="119"/>
      <c r="L33" s="119"/>
      <c r="M33" s="120"/>
      <c r="N33" s="121"/>
      <c r="O33" s="122"/>
      <c r="P33" s="124"/>
    </row>
    <row r="34" spans="3:16" ht="18" x14ac:dyDescent="0.4">
      <c r="C34" s="166"/>
      <c r="D34" s="126">
        <f>'PRESUPUESTO '!C10</f>
        <v>1.3</v>
      </c>
      <c r="E34" s="127" t="str">
        <f>'PRESUPUESTO '!D10</f>
        <v>Suministro e Instalación de rotulo provisional</v>
      </c>
      <c r="F34" s="128"/>
      <c r="G34" s="129"/>
      <c r="H34" s="130"/>
      <c r="I34" s="131" t="str">
        <f>'PRESUPUESTO '!F10</f>
        <v>S.G.</v>
      </c>
      <c r="J34" s="119"/>
      <c r="K34" s="120"/>
      <c r="L34" s="121"/>
      <c r="M34" s="122"/>
      <c r="N34" s="123"/>
      <c r="O34" s="123"/>
      <c r="P34" s="124"/>
    </row>
    <row r="35" spans="3:16" ht="18" x14ac:dyDescent="0.4">
      <c r="C35" s="166"/>
      <c r="D35" s="133"/>
      <c r="E35" s="134"/>
      <c r="F35" s="128"/>
      <c r="G35" s="129"/>
      <c r="H35" s="135"/>
      <c r="I35" s="136"/>
      <c r="J35" s="136"/>
      <c r="K35" s="137">
        <v>1</v>
      </c>
      <c r="L35" s="138">
        <f>+(H35*I35*J35)*K35</f>
        <v>0</v>
      </c>
      <c r="M35" s="139">
        <f>+IF(J35=0,H35*I35*K35,0)</f>
        <v>0</v>
      </c>
      <c r="N35" s="139">
        <f>+IF(I35=0*(AND(J35=0)),H35*K35,0)</f>
        <v>0</v>
      </c>
      <c r="O35" s="139">
        <f>+IF(H35=0*(AND(I35=0)),K35,0)</f>
        <v>1</v>
      </c>
      <c r="P35" s="140"/>
    </row>
    <row r="36" spans="3:16" ht="18" x14ac:dyDescent="0.4">
      <c r="C36" s="166"/>
      <c r="D36" s="133"/>
      <c r="E36" s="143"/>
      <c r="F36" s="144"/>
      <c r="G36" s="145"/>
      <c r="H36" s="146"/>
      <c r="I36" s="147"/>
      <c r="J36" s="147"/>
      <c r="K36" s="148"/>
      <c r="L36" s="138">
        <f>+(H36*I36*J36)*K36</f>
        <v>0</v>
      </c>
      <c r="M36" s="139">
        <f>+IF(J36=0,H36*I36*K36,0)</f>
        <v>0</v>
      </c>
      <c r="N36" s="139">
        <f>+IF(I36=0*(AND(J36=0)),H36*K36,0)</f>
        <v>0</v>
      </c>
      <c r="O36" s="139">
        <f>+IF(H36=0*(AND(I36=0)),K36,0)</f>
        <v>0</v>
      </c>
      <c r="P36" s="149"/>
    </row>
    <row r="37" spans="3:16" ht="18.5" thickBot="1" x14ac:dyDescent="0.45">
      <c r="C37" s="166"/>
      <c r="D37" s="133"/>
      <c r="E37" s="150"/>
      <c r="F37" s="151"/>
      <c r="G37" s="152"/>
      <c r="H37" s="153"/>
      <c r="I37" s="154"/>
      <c r="J37" s="154"/>
      <c r="K37" s="155"/>
      <c r="L37" s="156"/>
      <c r="M37" s="156"/>
      <c r="N37" s="157"/>
      <c r="O37" s="157"/>
      <c r="P37" s="158"/>
    </row>
    <row r="38" spans="3:16" ht="18.5" thickTop="1" x14ac:dyDescent="0.4">
      <c r="C38" s="166"/>
      <c r="D38" s="133"/>
      <c r="E38" s="159" t="s">
        <v>146</v>
      </c>
      <c r="F38" s="159"/>
      <c r="G38" s="160"/>
      <c r="H38" s="161"/>
      <c r="I38" s="162"/>
      <c r="J38" s="162"/>
      <c r="K38" s="163"/>
      <c r="L38" s="164">
        <f>SUM(L35:L37)</f>
        <v>0</v>
      </c>
      <c r="M38" s="164">
        <f>SUM(M35:M37)</f>
        <v>0</v>
      </c>
      <c r="N38" s="164">
        <f>SUM(N35:N37)</f>
        <v>0</v>
      </c>
      <c r="O38" s="164">
        <f>SUM(O35:O37)</f>
        <v>1</v>
      </c>
      <c r="P38" s="165" t="str">
        <f>IF(L38&gt;0,"M3",IF(M38&gt;0,"M2",IF(N38&gt;0,"Ml","C/U")))</f>
        <v>C/U</v>
      </c>
    </row>
    <row r="39" spans="3:16" ht="18" x14ac:dyDescent="0.4">
      <c r="C39" s="166"/>
      <c r="D39" s="167"/>
      <c r="E39" s="129"/>
      <c r="F39" s="168"/>
      <c r="G39" s="169"/>
      <c r="H39" s="142"/>
      <c r="I39" s="119"/>
      <c r="J39" s="130"/>
      <c r="K39" s="119"/>
      <c r="L39" s="119"/>
      <c r="M39" s="120"/>
      <c r="N39" s="121"/>
      <c r="O39" s="122"/>
      <c r="P39" s="124"/>
    </row>
    <row r="40" spans="3:16" ht="18" x14ac:dyDescent="0.4">
      <c r="C40" s="166"/>
      <c r="D40" s="167"/>
      <c r="E40" s="129"/>
      <c r="F40" s="168"/>
      <c r="G40" s="169"/>
      <c r="H40" s="142"/>
      <c r="I40" s="119"/>
      <c r="J40" s="130"/>
      <c r="K40" s="119"/>
      <c r="L40" s="119"/>
      <c r="M40" s="120"/>
      <c r="N40" s="121"/>
      <c r="O40" s="122"/>
      <c r="P40" s="124"/>
    </row>
    <row r="41" spans="3:16" ht="18" x14ac:dyDescent="0.4">
      <c r="C41" s="166"/>
      <c r="D41" s="167"/>
      <c r="E41" s="129"/>
      <c r="F41" s="168"/>
      <c r="G41" s="169"/>
      <c r="H41" s="142"/>
      <c r="I41" s="119"/>
      <c r="J41" s="130"/>
      <c r="K41" s="119"/>
      <c r="L41" s="119"/>
      <c r="M41" s="120"/>
      <c r="N41" s="121"/>
      <c r="O41" s="122"/>
      <c r="P41" s="124"/>
    </row>
    <row r="42" spans="3:16" ht="18" x14ac:dyDescent="0.4">
      <c r="C42" s="166"/>
      <c r="D42" s="167"/>
      <c r="E42" s="129"/>
      <c r="F42" s="168"/>
      <c r="G42" s="169"/>
      <c r="H42" s="142"/>
      <c r="I42" s="119"/>
      <c r="J42" s="130"/>
      <c r="K42" s="119"/>
      <c r="L42" s="119"/>
      <c r="M42" s="120"/>
      <c r="N42" s="121"/>
      <c r="O42" s="122"/>
      <c r="P42" s="124"/>
    </row>
    <row r="43" spans="3:16" ht="18" x14ac:dyDescent="0.4">
      <c r="C43" s="166"/>
      <c r="D43" s="126">
        <f>'PRESUPUESTO '!C11</f>
        <v>1.4</v>
      </c>
      <c r="E43" s="127" t="str">
        <f>'PRESUPUESTO '!D11</f>
        <v>Corte de árbol, incluye descapote, desraizado, y desalojo, (para diámetros entre 26 a 40 cm)</v>
      </c>
      <c r="F43" s="128"/>
      <c r="G43" s="129"/>
      <c r="H43" s="130"/>
      <c r="I43" s="131" t="str">
        <f>'PRESUPUESTO '!F11</f>
        <v>U</v>
      </c>
      <c r="J43" s="119"/>
      <c r="K43" s="120"/>
      <c r="L43" s="121"/>
      <c r="M43" s="122"/>
      <c r="N43" s="123"/>
      <c r="O43" s="123"/>
      <c r="P43" s="124"/>
    </row>
    <row r="44" spans="3:16" ht="18" x14ac:dyDescent="0.4">
      <c r="C44" s="166"/>
      <c r="D44" s="133"/>
      <c r="E44" s="134"/>
      <c r="F44" s="128"/>
      <c r="G44" s="129"/>
      <c r="H44" s="135"/>
      <c r="I44" s="136"/>
      <c r="J44" s="136"/>
      <c r="K44" s="137">
        <v>1</v>
      </c>
      <c r="L44" s="138">
        <f>+(H44*I44*J44)*K44</f>
        <v>0</v>
      </c>
      <c r="M44" s="139">
        <f>+IF(J44=0,H44*I44*K44,0)</f>
        <v>0</v>
      </c>
      <c r="N44" s="139">
        <f>+IF(I44=0*(AND(J44=0)),H44*K44,0)</f>
        <v>0</v>
      </c>
      <c r="O44" s="139">
        <f>+IF(H44=0*(AND(I44=0)),K44,0)</f>
        <v>1</v>
      </c>
      <c r="P44" s="140"/>
    </row>
    <row r="45" spans="3:16" ht="18" x14ac:dyDescent="0.4">
      <c r="C45" s="166"/>
      <c r="D45" s="133"/>
      <c r="E45" s="143"/>
      <c r="F45" s="144"/>
      <c r="G45" s="145"/>
      <c r="H45" s="146"/>
      <c r="I45" s="147"/>
      <c r="J45" s="147"/>
      <c r="K45" s="148"/>
      <c r="L45" s="138">
        <f>+(H45*I45*J45)*K45</f>
        <v>0</v>
      </c>
      <c r="M45" s="139">
        <f>+IF(J45=0,H45*I45*K45,0)</f>
        <v>0</v>
      </c>
      <c r="N45" s="139">
        <f>+IF(I45=0*(AND(J45=0)),H45*K45,0)</f>
        <v>0</v>
      </c>
      <c r="O45" s="139">
        <f>+IF(H45=0*(AND(I45=0)),K45,0)</f>
        <v>0</v>
      </c>
      <c r="P45" s="149"/>
    </row>
    <row r="46" spans="3:16" ht="18.5" thickBot="1" x14ac:dyDescent="0.45">
      <c r="C46" s="166"/>
      <c r="D46" s="133"/>
      <c r="E46" s="150"/>
      <c r="F46" s="151"/>
      <c r="G46" s="152"/>
      <c r="H46" s="153"/>
      <c r="I46" s="154"/>
      <c r="J46" s="154"/>
      <c r="K46" s="155"/>
      <c r="L46" s="156"/>
      <c r="M46" s="156"/>
      <c r="N46" s="157"/>
      <c r="O46" s="157"/>
      <c r="P46" s="158"/>
    </row>
    <row r="47" spans="3:16" ht="18.5" thickTop="1" x14ac:dyDescent="0.4">
      <c r="C47" s="166"/>
      <c r="D47" s="133"/>
      <c r="E47" s="159" t="s">
        <v>146</v>
      </c>
      <c r="F47" s="159"/>
      <c r="G47" s="160"/>
      <c r="H47" s="161"/>
      <c r="I47" s="162"/>
      <c r="J47" s="162"/>
      <c r="K47" s="163"/>
      <c r="L47" s="164">
        <f>SUM(L44:L46)</f>
        <v>0</v>
      </c>
      <c r="M47" s="164">
        <f>SUM(M44:M46)</f>
        <v>0</v>
      </c>
      <c r="N47" s="164">
        <f>SUM(N44:N46)</f>
        <v>0</v>
      </c>
      <c r="O47" s="164">
        <f>SUM(O44:O46)</f>
        <v>1</v>
      </c>
      <c r="P47" s="165" t="str">
        <f>IF(L47&gt;0,"M3",IF(M47&gt;0,"M2",IF(N47&gt;0,"Ml","C/U")))</f>
        <v>C/U</v>
      </c>
    </row>
    <row r="48" spans="3:16" ht="18" x14ac:dyDescent="0.4">
      <c r="C48" s="166"/>
      <c r="D48" s="167"/>
      <c r="E48" s="129"/>
      <c r="F48" s="168"/>
      <c r="G48" s="169"/>
      <c r="H48" s="142"/>
      <c r="I48" s="119"/>
      <c r="J48" s="130"/>
      <c r="K48" s="119"/>
      <c r="L48" s="119"/>
      <c r="M48" s="120"/>
      <c r="N48" s="121"/>
      <c r="O48" s="122"/>
      <c r="P48" s="124"/>
    </row>
    <row r="49" spans="2:16" ht="18" x14ac:dyDescent="0.4">
      <c r="C49" s="166"/>
      <c r="D49" s="167"/>
      <c r="E49" s="129"/>
      <c r="F49" s="168"/>
      <c r="G49" s="169"/>
      <c r="H49" s="142"/>
      <c r="I49" s="119"/>
      <c r="J49" s="130"/>
      <c r="K49" s="119"/>
      <c r="L49" s="119"/>
      <c r="M49" s="120"/>
      <c r="N49" s="121"/>
      <c r="O49" s="122"/>
      <c r="P49" s="124"/>
    </row>
    <row r="50" spans="2:16" ht="18" x14ac:dyDescent="0.4">
      <c r="C50" s="166"/>
      <c r="D50" s="167"/>
      <c r="E50" s="129"/>
      <c r="F50" s="168"/>
      <c r="G50" s="169"/>
      <c r="H50" s="142"/>
      <c r="I50" s="119"/>
      <c r="J50" s="130"/>
      <c r="K50" s="119"/>
      <c r="L50" s="119"/>
      <c r="M50" s="120"/>
      <c r="N50" s="121"/>
      <c r="O50" s="122"/>
      <c r="P50" s="124"/>
    </row>
    <row r="51" spans="2:16" ht="18" x14ac:dyDescent="0.4">
      <c r="C51" s="166"/>
      <c r="D51" s="167"/>
      <c r="E51" s="129"/>
      <c r="F51" s="168"/>
      <c r="G51" s="169"/>
      <c r="H51" s="142"/>
      <c r="I51" s="119"/>
      <c r="J51" s="130"/>
      <c r="K51" s="119"/>
      <c r="L51" s="119"/>
      <c r="M51" s="120"/>
      <c r="N51" s="121"/>
      <c r="O51" s="122"/>
      <c r="P51" s="124"/>
    </row>
    <row r="52" spans="2:16" ht="18" x14ac:dyDescent="0.4">
      <c r="C52" s="166"/>
      <c r="D52" s="115">
        <f>'PRESUPUESTO '!C12</f>
        <v>2</v>
      </c>
      <c r="E52" s="116" t="str">
        <f>'PRESUPUESTO '!D12</f>
        <v>EXCAVACION EN FUNDACIONES</v>
      </c>
      <c r="G52" s="117"/>
      <c r="H52" s="142"/>
      <c r="I52" s="119"/>
      <c r="J52" s="130"/>
      <c r="K52" s="119"/>
      <c r="L52" s="119"/>
      <c r="M52" s="120"/>
      <c r="N52" s="121"/>
      <c r="O52" s="122"/>
      <c r="P52" s="124"/>
    </row>
    <row r="53" spans="2:16" ht="18" x14ac:dyDescent="0.4">
      <c r="C53" s="166"/>
      <c r="D53" s="126">
        <f>'PRESUPUESTO '!C14</f>
        <v>2.2000000000000002</v>
      </c>
      <c r="E53" s="127" t="str">
        <f>'PRESUPUESTO '!D14</f>
        <v>Limpieza y descapote del terreno, 'Descapote hasta 35cm. En área proyección de terraza, incluye desalojo</v>
      </c>
      <c r="F53" s="128"/>
      <c r="G53" s="129"/>
      <c r="H53" s="130"/>
      <c r="I53" s="131" t="str">
        <f>'PRESUPUESTO '!F14</f>
        <v>M2</v>
      </c>
      <c r="J53" s="119"/>
      <c r="K53" s="120"/>
      <c r="L53" s="121"/>
      <c r="M53" s="122"/>
      <c r="N53" s="123"/>
      <c r="O53" s="123"/>
      <c r="P53" s="124"/>
    </row>
    <row r="54" spans="2:16" ht="18" x14ac:dyDescent="0.4">
      <c r="C54" s="166"/>
      <c r="D54" s="133"/>
      <c r="E54" s="134"/>
      <c r="F54" s="128"/>
      <c r="G54" s="129"/>
      <c r="H54" s="135"/>
      <c r="I54" s="136"/>
      <c r="J54" s="136"/>
      <c r="K54" s="137"/>
      <c r="L54" s="138">
        <f>+(H54*I54*J54)*K54</f>
        <v>0</v>
      </c>
      <c r="M54" s="139">
        <f>+IF(J54=0,H54*I54*K54,0)</f>
        <v>0</v>
      </c>
      <c r="N54" s="139">
        <f>+IF(I54=0*(AND(J54=0)),H54*K54,0)</f>
        <v>0</v>
      </c>
      <c r="O54" s="139">
        <f>+IF(H54=0*(AND(I54=0)),K54,0)</f>
        <v>0</v>
      </c>
      <c r="P54" s="140"/>
    </row>
    <row r="55" spans="2:16" ht="18" x14ac:dyDescent="0.4">
      <c r="C55" s="166"/>
      <c r="D55" s="133"/>
      <c r="E55" s="143"/>
      <c r="F55" s="144"/>
      <c r="G55" s="145"/>
      <c r="H55" s="146"/>
      <c r="I55" s="147"/>
      <c r="J55" s="147"/>
      <c r="K55" s="148"/>
      <c r="L55" s="138">
        <f>+(H55*I55*J55)*K55</f>
        <v>0</v>
      </c>
      <c r="M55" s="139">
        <f>+IF(J55=0,H55*I55*K55,0)</f>
        <v>0</v>
      </c>
      <c r="N55" s="139">
        <f>+IF(I55=0*(AND(J55=0)),H55*K55,0)</f>
        <v>0</v>
      </c>
      <c r="O55" s="139">
        <f>+IF(H55=0*(AND(I55=0)),K55,0)</f>
        <v>0</v>
      </c>
      <c r="P55" s="149"/>
    </row>
    <row r="56" spans="2:16" ht="18.5" thickBot="1" x14ac:dyDescent="0.45">
      <c r="C56" s="166"/>
      <c r="D56" s="133"/>
      <c r="E56" s="150"/>
      <c r="F56" s="151"/>
      <c r="G56" s="152"/>
      <c r="H56" s="153"/>
      <c r="I56" s="154"/>
      <c r="J56" s="154"/>
      <c r="K56" s="155"/>
      <c r="L56" s="156"/>
      <c r="M56" s="156"/>
      <c r="N56" s="157"/>
      <c r="O56" s="157"/>
      <c r="P56" s="158"/>
    </row>
    <row r="57" spans="2:16" ht="18.5" thickTop="1" x14ac:dyDescent="0.4">
      <c r="C57" s="166"/>
      <c r="D57" s="133"/>
      <c r="E57" s="159" t="s">
        <v>146</v>
      </c>
      <c r="F57" s="159"/>
      <c r="G57" s="160"/>
      <c r="H57" s="161"/>
      <c r="I57" s="162"/>
      <c r="J57" s="162"/>
      <c r="K57" s="163"/>
      <c r="L57" s="164">
        <f>SUM(L54:L56)</f>
        <v>0</v>
      </c>
      <c r="M57" s="164">
        <f>SUM(M54:M56)</f>
        <v>0</v>
      </c>
      <c r="N57" s="164">
        <f>SUM(N54:N56)</f>
        <v>0</v>
      </c>
      <c r="O57" s="164">
        <f>SUM(O54:O56)</f>
        <v>0</v>
      </c>
      <c r="P57" s="165" t="str">
        <f>IF(L57&gt;0,"M3",IF(M57&gt;0,"M2",IF(N57&gt;0,"Ml","C/U")))</f>
        <v>C/U</v>
      </c>
    </row>
    <row r="58" spans="2:16" ht="18" x14ac:dyDescent="0.4">
      <c r="C58" s="166"/>
      <c r="D58" s="167"/>
      <c r="E58" s="129"/>
      <c r="F58" s="168"/>
      <c r="G58" s="169"/>
      <c r="H58" s="142"/>
      <c r="I58" s="119"/>
      <c r="J58" s="130"/>
      <c r="K58" s="119"/>
      <c r="L58" s="119"/>
      <c r="M58" s="120"/>
      <c r="N58" s="121"/>
      <c r="O58" s="122"/>
      <c r="P58" s="124"/>
    </row>
    <row r="59" spans="2:16" ht="18" x14ac:dyDescent="0.4">
      <c r="C59" s="166"/>
      <c r="D59" s="167"/>
      <c r="E59" s="129"/>
      <c r="F59" s="168"/>
      <c r="G59" s="169"/>
      <c r="H59" s="142"/>
      <c r="I59" s="119"/>
      <c r="J59" s="130"/>
      <c r="K59" s="119"/>
      <c r="L59" s="119"/>
      <c r="M59" s="120"/>
      <c r="N59" s="121"/>
      <c r="O59" s="122"/>
      <c r="P59" s="124"/>
    </row>
    <row r="60" spans="2:16" ht="18" x14ac:dyDescent="0.4">
      <c r="C60" s="166"/>
      <c r="D60" s="167"/>
      <c r="E60" s="129"/>
      <c r="F60" s="168"/>
      <c r="G60" s="169"/>
      <c r="H60" s="142"/>
      <c r="I60" s="119"/>
      <c r="J60" s="130"/>
      <c r="K60" s="119"/>
      <c r="L60" s="119"/>
      <c r="M60" s="120"/>
      <c r="N60" s="121"/>
      <c r="O60" s="122"/>
      <c r="P60" s="124"/>
    </row>
    <row r="61" spans="2:16" ht="18" x14ac:dyDescent="0.4">
      <c r="C61" s="166"/>
      <c r="D61" s="167"/>
      <c r="E61" s="129"/>
      <c r="F61" s="168"/>
      <c r="G61" s="169"/>
      <c r="H61" s="142"/>
      <c r="I61" s="119"/>
      <c r="J61" s="130"/>
      <c r="K61" s="119"/>
      <c r="L61" s="119"/>
      <c r="M61" s="120"/>
      <c r="N61" s="121"/>
      <c r="O61" s="122"/>
      <c r="P61" s="124"/>
    </row>
    <row r="62" spans="2:16" ht="18" x14ac:dyDescent="0.4">
      <c r="C62" s="166"/>
      <c r="D62" s="126">
        <f>'PRESUPUESTO '!C15</f>
        <v>2.2999999999999998</v>
      </c>
      <c r="E62" s="127" t="str">
        <f>'PRESUPUESTO '!D15</f>
        <v>Excavación en soleras de fundación, aceras y losa para piso de cerámica, incluye desalojo</v>
      </c>
      <c r="F62" s="128"/>
      <c r="G62" s="129"/>
      <c r="H62" s="130"/>
      <c r="I62" s="131" t="str">
        <f>'PRESUPUESTO '!F15</f>
        <v>M3</v>
      </c>
      <c r="J62" s="119"/>
      <c r="K62" s="120"/>
      <c r="L62" s="121"/>
      <c r="M62" s="122"/>
      <c r="N62" s="123"/>
      <c r="O62" s="123"/>
      <c r="P62" s="124"/>
    </row>
    <row r="63" spans="2:16" ht="18" x14ac:dyDescent="0.4">
      <c r="C63" s="166"/>
      <c r="D63" s="133"/>
      <c r="E63" s="134"/>
      <c r="F63" s="128"/>
      <c r="G63" s="129"/>
      <c r="H63" s="135"/>
      <c r="I63" s="136"/>
      <c r="J63" s="136"/>
      <c r="K63" s="137"/>
      <c r="L63" s="138">
        <f>+(H63*I63*J63)*K63</f>
        <v>0</v>
      </c>
      <c r="M63" s="139">
        <f>+IF(J63=0,H63*I63*K63,0)</f>
        <v>0</v>
      </c>
      <c r="N63" s="139">
        <f>+IF(I63=0*(AND(J63=0)),H63*K63,0)</f>
        <v>0</v>
      </c>
      <c r="O63" s="139">
        <f>+IF(H63=0*(AND(I63=0)),K63,0)</f>
        <v>0</v>
      </c>
      <c r="P63" s="140"/>
    </row>
    <row r="64" spans="2:16" ht="18" x14ac:dyDescent="0.4">
      <c r="B64" s="141"/>
      <c r="C64" s="142"/>
      <c r="D64" s="133"/>
      <c r="E64" s="143" t="s">
        <v>211</v>
      </c>
      <c r="F64" s="144"/>
      <c r="G64" s="176"/>
      <c r="H64" s="146">
        <f>SUM(H99:H106)</f>
        <v>97.539999999999992</v>
      </c>
      <c r="I64" s="147">
        <v>0.65</v>
      </c>
      <c r="J64" s="147">
        <v>1.1000000000000001</v>
      </c>
      <c r="K64" s="148">
        <v>1</v>
      </c>
      <c r="L64" s="138">
        <f t="shared" ref="L64:L65" si="0">+(H64*I64*J64)*K64</f>
        <v>69.741100000000003</v>
      </c>
      <c r="M64" s="139">
        <f t="shared" ref="M64:M65" si="1">+IF(J64=0,H64*I64*K64,0)</f>
        <v>0</v>
      </c>
      <c r="N64" s="139">
        <f t="shared" ref="N64:N65" si="2">+IF(I64=0*(AND(J64=0)),H64*K64,0)</f>
        <v>0</v>
      </c>
      <c r="O64" s="139">
        <f t="shared" ref="O64:O65" si="3">+IF(H64=0*(AND(I64=0)),K64,0)</f>
        <v>0</v>
      </c>
      <c r="P64" s="149"/>
    </row>
    <row r="65" spans="2:16" ht="18" x14ac:dyDescent="0.4">
      <c r="C65" s="166"/>
      <c r="D65" s="133"/>
      <c r="E65" s="143" t="s">
        <v>212</v>
      </c>
      <c r="F65" s="144"/>
      <c r="G65" s="145"/>
      <c r="H65" s="146">
        <v>218.61</v>
      </c>
      <c r="I65" s="147">
        <v>1</v>
      </c>
      <c r="J65" s="147">
        <v>0.28000000000000003</v>
      </c>
      <c r="K65" s="148">
        <v>1</v>
      </c>
      <c r="L65" s="138">
        <f t="shared" si="0"/>
        <v>61.210800000000006</v>
      </c>
      <c r="M65" s="139">
        <f t="shared" si="1"/>
        <v>0</v>
      </c>
      <c r="N65" s="139">
        <f t="shared" si="2"/>
        <v>0</v>
      </c>
      <c r="O65" s="139">
        <f t="shared" si="3"/>
        <v>0</v>
      </c>
      <c r="P65" s="149"/>
    </row>
    <row r="66" spans="2:16" ht="18.5" thickBot="1" x14ac:dyDescent="0.45">
      <c r="C66" s="166"/>
      <c r="D66" s="133"/>
      <c r="E66" s="150"/>
      <c r="F66" s="151"/>
      <c r="G66" s="152"/>
      <c r="H66" s="153"/>
      <c r="I66" s="154"/>
      <c r="J66" s="154"/>
      <c r="K66" s="155"/>
      <c r="L66" s="156"/>
      <c r="M66" s="156"/>
      <c r="N66" s="157"/>
      <c r="O66" s="157"/>
      <c r="P66" s="158"/>
    </row>
    <row r="67" spans="2:16" ht="18.5" thickTop="1" x14ac:dyDescent="0.4">
      <c r="C67" s="166"/>
      <c r="D67" s="133"/>
      <c r="E67" s="159" t="s">
        <v>146</v>
      </c>
      <c r="F67" s="159"/>
      <c r="G67" s="160"/>
      <c r="H67" s="161"/>
      <c r="I67" s="162"/>
      <c r="J67" s="162"/>
      <c r="K67" s="163"/>
      <c r="L67" s="164">
        <f>SUM(L63:L66)</f>
        <v>130.95190000000002</v>
      </c>
      <c r="M67" s="164">
        <f>SUM(M63:M66)</f>
        <v>0</v>
      </c>
      <c r="N67" s="164">
        <f>SUM(N63:N66)</f>
        <v>0</v>
      </c>
      <c r="O67" s="164">
        <f>SUM(O63:O66)</f>
        <v>0</v>
      </c>
      <c r="P67" s="165" t="str">
        <f>IF(L67&gt;0,"M3",IF(M67&gt;0,"M2",IF(N67&gt;0,"Ml","C/U")))</f>
        <v>M3</v>
      </c>
    </row>
    <row r="68" spans="2:16" ht="18" x14ac:dyDescent="0.4">
      <c r="C68" s="166"/>
      <c r="D68" s="167"/>
      <c r="E68" s="129"/>
      <c r="F68" s="168"/>
      <c r="G68" s="169"/>
      <c r="H68" s="142"/>
      <c r="I68" s="119"/>
      <c r="J68" s="130"/>
      <c r="K68" s="119"/>
      <c r="L68" s="119"/>
      <c r="M68" s="120"/>
      <c r="N68" s="121"/>
      <c r="O68" s="122"/>
      <c r="P68" s="124"/>
    </row>
    <row r="69" spans="2:16" ht="18" x14ac:dyDescent="0.4">
      <c r="C69" s="166"/>
      <c r="D69" s="167"/>
      <c r="E69" s="129"/>
      <c r="F69" s="168"/>
      <c r="G69" s="169"/>
      <c r="H69" s="142"/>
      <c r="I69" s="119"/>
      <c r="J69" s="130"/>
      <c r="K69" s="119"/>
      <c r="L69" s="119"/>
      <c r="M69" s="120"/>
      <c r="N69" s="121"/>
      <c r="O69" s="122"/>
      <c r="P69" s="124"/>
    </row>
    <row r="70" spans="2:16" ht="18" x14ac:dyDescent="0.4">
      <c r="C70" s="166"/>
      <c r="D70" s="167"/>
      <c r="E70" s="129"/>
      <c r="F70" s="168"/>
      <c r="G70" s="169"/>
      <c r="H70" s="142"/>
      <c r="I70" s="119"/>
      <c r="J70" s="130"/>
      <c r="K70" s="119"/>
      <c r="L70" s="119"/>
      <c r="M70" s="120"/>
      <c r="N70" s="121"/>
      <c r="O70" s="122"/>
      <c r="P70" s="124"/>
    </row>
    <row r="71" spans="2:16" ht="18" x14ac:dyDescent="0.4">
      <c r="C71" s="166"/>
      <c r="D71" s="167"/>
      <c r="E71" s="129"/>
      <c r="F71" s="168"/>
      <c r="G71" s="169"/>
      <c r="H71" s="142"/>
      <c r="I71" s="119"/>
      <c r="J71" s="130"/>
      <c r="K71" s="119"/>
      <c r="L71" s="119"/>
      <c r="M71" s="120"/>
      <c r="N71" s="121"/>
      <c r="O71" s="122"/>
      <c r="P71" s="124"/>
    </row>
    <row r="72" spans="2:16" ht="18" x14ac:dyDescent="0.4">
      <c r="B72" s="141"/>
      <c r="C72" s="170"/>
      <c r="D72" s="115">
        <f>'PRESUPUESTO '!C16</f>
        <v>3</v>
      </c>
      <c r="E72" s="171" t="str">
        <f>'PRESUPUESTO '!D16</f>
        <v>RELLENOS COMPACTADOS MATERIAL SELECTO</v>
      </c>
      <c r="G72" s="117"/>
      <c r="H72" s="118"/>
      <c r="I72" s="119"/>
      <c r="J72" s="119"/>
      <c r="K72" s="120"/>
      <c r="L72" s="121"/>
      <c r="M72" s="122"/>
      <c r="N72" s="123"/>
      <c r="O72" s="123"/>
      <c r="P72" s="124"/>
    </row>
    <row r="73" spans="2:16" ht="18" x14ac:dyDescent="0.4">
      <c r="B73" s="141"/>
      <c r="C73" s="172"/>
      <c r="D73" s="126">
        <f>'PRESUPUESTO '!C17</f>
        <v>3.1</v>
      </c>
      <c r="E73" s="127" t="str">
        <f>'PRESUPUESTO '!D17</f>
        <v>Relleno soleras de fundación y losa para piso de cerámica</v>
      </c>
      <c r="F73" s="128"/>
      <c r="G73" s="129"/>
      <c r="H73" s="130"/>
      <c r="I73" s="131" t="str">
        <f>'PRESUPUESTO '!F17</f>
        <v>M3</v>
      </c>
      <c r="J73" s="119"/>
      <c r="K73" s="120"/>
      <c r="L73" s="121"/>
      <c r="M73" s="122"/>
      <c r="N73" s="123"/>
      <c r="O73" s="123"/>
      <c r="P73" s="124"/>
    </row>
    <row r="74" spans="2:16" ht="18" x14ac:dyDescent="0.4">
      <c r="B74" s="141"/>
      <c r="C74" s="142"/>
      <c r="D74" s="133"/>
      <c r="E74" s="143"/>
      <c r="F74" s="173"/>
      <c r="G74" s="174"/>
      <c r="H74" s="175"/>
      <c r="I74" s="136"/>
      <c r="J74" s="136"/>
      <c r="K74" s="137"/>
      <c r="L74" s="138">
        <f>+(H74*I74*J74)*K74</f>
        <v>0</v>
      </c>
      <c r="M74" s="139">
        <f>+IF(J74=0,H74*I74*K74,0)</f>
        <v>0</v>
      </c>
      <c r="N74" s="139">
        <f>+IF(I74=0*(AND(J74=0)),H74*K74,0)</f>
        <v>0</v>
      </c>
      <c r="O74" s="139">
        <f>+IF(H74=0*(AND(I74=0)),K74,0)</f>
        <v>0</v>
      </c>
      <c r="P74" s="140"/>
    </row>
    <row r="75" spans="2:16" ht="18" x14ac:dyDescent="0.4">
      <c r="B75" s="141"/>
      <c r="C75" s="142"/>
      <c r="D75" s="133"/>
      <c r="E75" s="143" t="s">
        <v>214</v>
      </c>
      <c r="F75" s="144"/>
      <c r="G75" s="174"/>
      <c r="H75" s="146">
        <f>L64</f>
        <v>69.741100000000003</v>
      </c>
      <c r="I75" s="147">
        <v>1</v>
      </c>
      <c r="J75" s="147">
        <v>1</v>
      </c>
      <c r="K75" s="148">
        <v>1</v>
      </c>
      <c r="L75" s="138">
        <f>+(H75*I75*J75)*K75</f>
        <v>69.741100000000003</v>
      </c>
      <c r="M75" s="139">
        <f>+IF(J75=0,H75*I75*K75,0)</f>
        <v>0</v>
      </c>
      <c r="N75" s="139">
        <f>+IF(I75=0*(AND(J75=0)),H75*K75,0)</f>
        <v>0</v>
      </c>
      <c r="O75" s="139">
        <f>+IF(H75=0*(AND(I75=0)),K75,0)</f>
        <v>0</v>
      </c>
      <c r="P75" s="149"/>
    </row>
    <row r="76" spans="2:16" ht="18" x14ac:dyDescent="0.4">
      <c r="B76" s="141"/>
      <c r="C76" s="142"/>
      <c r="D76" s="133"/>
      <c r="E76" s="197" t="s">
        <v>215</v>
      </c>
      <c r="F76" s="203"/>
      <c r="G76" s="204"/>
      <c r="H76" s="200">
        <f>L91</f>
        <v>46.296343000000007</v>
      </c>
      <c r="I76" s="201">
        <v>-1</v>
      </c>
      <c r="J76" s="201">
        <v>1</v>
      </c>
      <c r="K76" s="202">
        <v>1</v>
      </c>
      <c r="L76" s="138">
        <f t="shared" ref="L76:L77" si="4">+(H76*I76*J76)*K76</f>
        <v>-46.296343000000007</v>
      </c>
      <c r="M76" s="139">
        <f t="shared" ref="M76:M77" si="5">+IF(J76=0,H76*I76*K76,0)</f>
        <v>0</v>
      </c>
      <c r="N76" s="139">
        <f t="shared" ref="N76:N77" si="6">+IF(I76=0*(AND(J76=0)),H76*K76,0)</f>
        <v>0</v>
      </c>
      <c r="O76" s="139">
        <f t="shared" ref="O76:O77" si="7">+IF(H76=0*(AND(I76=0)),K76,0)</f>
        <v>0</v>
      </c>
      <c r="P76" s="149"/>
    </row>
    <row r="77" spans="2:16" ht="18" x14ac:dyDescent="0.4">
      <c r="B77" s="141"/>
      <c r="C77" s="142"/>
      <c r="D77" s="133"/>
      <c r="E77" s="197" t="s">
        <v>216</v>
      </c>
      <c r="F77" s="203"/>
      <c r="G77" s="204"/>
      <c r="H77" s="200">
        <f>L109</f>
        <v>17.219250000000002</v>
      </c>
      <c r="I77" s="201">
        <v>-1</v>
      </c>
      <c r="J77" s="201">
        <v>1</v>
      </c>
      <c r="K77" s="202">
        <v>1</v>
      </c>
      <c r="L77" s="138">
        <f t="shared" si="4"/>
        <v>-17.219250000000002</v>
      </c>
      <c r="M77" s="139">
        <f t="shared" si="5"/>
        <v>0</v>
      </c>
      <c r="N77" s="139">
        <f t="shared" si="6"/>
        <v>0</v>
      </c>
      <c r="O77" s="139">
        <f t="shared" si="7"/>
        <v>0</v>
      </c>
      <c r="P77" s="149"/>
    </row>
    <row r="78" spans="2:16" ht="18" x14ac:dyDescent="0.4">
      <c r="B78" s="141"/>
      <c r="C78" s="142"/>
      <c r="D78" s="133"/>
      <c r="E78" s="143"/>
      <c r="F78" s="144"/>
      <c r="G78" s="176"/>
      <c r="H78" s="146"/>
      <c r="I78" s="147"/>
      <c r="J78" s="147"/>
      <c r="K78" s="148"/>
      <c r="L78" s="138">
        <f t="shared" ref="L78" si="8">+(H78*I78*J78)*K78</f>
        <v>0</v>
      </c>
      <c r="M78" s="139">
        <f t="shared" ref="M78" si="9">+IF(J78=0,H78*I78*K78,0)</f>
        <v>0</v>
      </c>
      <c r="N78" s="139">
        <f t="shared" ref="N78" si="10">+IF(I78=0*(AND(J78=0)),H78*K78,0)</f>
        <v>0</v>
      </c>
      <c r="O78" s="139">
        <f t="shared" ref="O78" si="11">+IF(H78=0*(AND(I78=0)),K78,0)</f>
        <v>0</v>
      </c>
      <c r="P78" s="149"/>
    </row>
    <row r="79" spans="2:16" ht="18.5" thickBot="1" x14ac:dyDescent="0.45">
      <c r="B79" s="141"/>
      <c r="C79" s="142"/>
      <c r="D79" s="133"/>
      <c r="E79" s="150"/>
      <c r="F79" s="151"/>
      <c r="G79" s="152"/>
      <c r="H79" s="153"/>
      <c r="I79" s="154"/>
      <c r="J79" s="154"/>
      <c r="K79" s="155"/>
      <c r="L79" s="156"/>
      <c r="M79" s="156"/>
      <c r="N79" s="157"/>
      <c r="O79" s="157"/>
      <c r="P79" s="158"/>
    </row>
    <row r="80" spans="2:16" ht="18.5" thickTop="1" x14ac:dyDescent="0.4">
      <c r="B80" s="141"/>
      <c r="C80" s="142"/>
      <c r="D80" s="133"/>
      <c r="E80" s="159" t="s">
        <v>146</v>
      </c>
      <c r="F80" s="159"/>
      <c r="G80" s="160"/>
      <c r="H80" s="161"/>
      <c r="I80" s="162"/>
      <c r="J80" s="162"/>
      <c r="K80" s="163"/>
      <c r="L80" s="164">
        <f>SUM(L74:L79)</f>
        <v>6.2255069999999932</v>
      </c>
      <c r="M80" s="164">
        <f>SUM(M74:M79)</f>
        <v>0</v>
      </c>
      <c r="N80" s="164">
        <f>SUM(N74:N79)</f>
        <v>0</v>
      </c>
      <c r="O80" s="164">
        <f>SUM(O74:O79)</f>
        <v>0</v>
      </c>
      <c r="P80" s="165" t="str">
        <f>IF(L80&gt;0,"M3",IF(M80&gt;0,"M2",IF(N80&gt;0,"Ml","C/U")))</f>
        <v>M3</v>
      </c>
    </row>
    <row r="81" spans="2:16" ht="18" x14ac:dyDescent="0.4">
      <c r="B81" s="141"/>
      <c r="C81" s="134"/>
      <c r="D81" s="167"/>
      <c r="E81" s="129"/>
      <c r="F81" s="168"/>
      <c r="G81" s="169"/>
      <c r="H81" s="142"/>
      <c r="I81" s="119"/>
      <c r="J81" s="130"/>
      <c r="K81" s="119"/>
      <c r="L81" s="119"/>
      <c r="M81" s="120"/>
      <c r="N81" s="121"/>
      <c r="O81" s="122"/>
      <c r="P81" s="124"/>
    </row>
    <row r="82" spans="2:16" ht="18" x14ac:dyDescent="0.4">
      <c r="B82" s="141"/>
      <c r="C82" s="134"/>
      <c r="D82" s="167"/>
      <c r="E82" s="129"/>
      <c r="F82" s="168"/>
      <c r="G82" s="169"/>
      <c r="H82" s="142"/>
      <c r="I82" s="119"/>
      <c r="J82" s="130"/>
      <c r="K82" s="119"/>
      <c r="L82" s="119"/>
      <c r="M82" s="120"/>
      <c r="N82" s="121"/>
      <c r="O82" s="122"/>
      <c r="P82" s="124"/>
    </row>
    <row r="83" spans="2:16" ht="18" x14ac:dyDescent="0.4">
      <c r="B83" s="141"/>
      <c r="C83" s="134"/>
      <c r="D83" s="167"/>
      <c r="E83" s="129"/>
      <c r="F83" s="168"/>
      <c r="G83" s="169"/>
      <c r="H83" s="142"/>
      <c r="I83" s="119"/>
      <c r="J83" s="130"/>
      <c r="K83" s="119"/>
      <c r="L83" s="119"/>
      <c r="M83" s="120"/>
      <c r="N83" s="121"/>
      <c r="O83" s="122"/>
      <c r="P83" s="124"/>
    </row>
    <row r="84" spans="2:16" ht="18" x14ac:dyDescent="0.4">
      <c r="B84" s="141"/>
      <c r="C84" s="134"/>
      <c r="D84" s="167"/>
      <c r="E84" s="129"/>
      <c r="F84" s="168"/>
      <c r="G84" s="169"/>
      <c r="H84" s="142"/>
      <c r="I84" s="119"/>
      <c r="J84" s="130"/>
      <c r="K84" s="119"/>
      <c r="L84" s="119"/>
      <c r="M84" s="120"/>
      <c r="N84" s="121"/>
      <c r="O84" s="122"/>
      <c r="P84" s="124"/>
    </row>
    <row r="85" spans="2:16" ht="18" x14ac:dyDescent="0.4">
      <c r="B85" s="141"/>
      <c r="C85" s="134"/>
      <c r="D85" s="115">
        <f>'PRESUPUESTO '!C18</f>
        <v>4</v>
      </c>
      <c r="E85" s="171" t="str">
        <f>'PRESUPUESTO '!D18</f>
        <v>RELLENOS COMPACTADOS  SUELO CEMENTO 20:1</v>
      </c>
      <c r="G85" s="117"/>
      <c r="H85" s="118"/>
      <c r="I85" s="119"/>
      <c r="J85" s="130"/>
      <c r="K85" s="119"/>
      <c r="L85" s="119"/>
      <c r="M85" s="120"/>
      <c r="N85" s="121"/>
      <c r="O85" s="122"/>
      <c r="P85" s="124"/>
    </row>
    <row r="86" spans="2:16" ht="39.75" customHeight="1" x14ac:dyDescent="0.4">
      <c r="B86" s="141"/>
      <c r="C86" s="134"/>
      <c r="D86" s="126">
        <f>'PRESUPUESTO '!C19</f>
        <v>4.0999999999999996</v>
      </c>
      <c r="E86" s="127" t="str">
        <f>'PRESUPUESTO '!D19</f>
        <v>Relleno soleras de fundación y losa para piso de cerámica</v>
      </c>
      <c r="F86" s="128"/>
      <c r="G86" s="129"/>
      <c r="H86" s="130"/>
      <c r="I86" s="131" t="str">
        <f>'PRESUPUESTO '!F19</f>
        <v>M3</v>
      </c>
      <c r="J86" s="119"/>
      <c r="K86" s="120"/>
      <c r="L86" s="121"/>
      <c r="M86" s="122"/>
      <c r="N86" s="123"/>
      <c r="O86" s="123"/>
      <c r="P86" s="124"/>
    </row>
    <row r="87" spans="2:16" ht="18" x14ac:dyDescent="0.4">
      <c r="B87" s="141"/>
      <c r="C87" s="134"/>
      <c r="D87" s="133"/>
      <c r="E87" s="143"/>
      <c r="F87" s="173"/>
      <c r="G87" s="174"/>
      <c r="H87" s="175"/>
      <c r="I87" s="136"/>
      <c r="J87" s="136"/>
      <c r="K87" s="137"/>
      <c r="L87" s="138">
        <f>+(H87*I87*J87)*K87</f>
        <v>0</v>
      </c>
      <c r="M87" s="139">
        <f>+IF(J87=0,H87*I87*K87,0)</f>
        <v>0</v>
      </c>
      <c r="N87" s="139">
        <f>+IF(I87=0*(AND(J87=0)),H87*K87,0)</f>
        <v>0</v>
      </c>
      <c r="O87" s="139">
        <f>+IF(H87=0*(AND(I87=0)),K87,0)</f>
        <v>0</v>
      </c>
      <c r="P87" s="140"/>
    </row>
    <row r="88" spans="2:16" ht="18" x14ac:dyDescent="0.4">
      <c r="B88" s="141"/>
      <c r="C88" s="142"/>
      <c r="D88" s="133"/>
      <c r="E88" s="143" t="s">
        <v>211</v>
      </c>
      <c r="F88" s="144"/>
      <c r="G88" s="174"/>
      <c r="H88" s="146">
        <f>H75</f>
        <v>69.741100000000003</v>
      </c>
      <c r="I88" s="147">
        <v>0.2</v>
      </c>
      <c r="J88" s="147">
        <v>0.65</v>
      </c>
      <c r="K88" s="148">
        <v>1</v>
      </c>
      <c r="L88" s="138">
        <f>+(H88*I88*J88)*K88</f>
        <v>9.0663430000000016</v>
      </c>
      <c r="M88" s="139">
        <f>+IF(J88=0,H88*I88*K88,0)</f>
        <v>0</v>
      </c>
      <c r="N88" s="139">
        <f>+IF(I88=0*(AND(J88=0)),H88*K88,0)</f>
        <v>0</v>
      </c>
      <c r="O88" s="139">
        <f>+IF(H88=0*(AND(I88=0)),K88,0)</f>
        <v>0</v>
      </c>
      <c r="P88" s="149"/>
    </row>
    <row r="89" spans="2:16" ht="18" x14ac:dyDescent="0.4">
      <c r="B89" s="141"/>
      <c r="C89" s="142"/>
      <c r="D89" s="133"/>
      <c r="E89" s="143" t="s">
        <v>212</v>
      </c>
      <c r="F89" s="144"/>
      <c r="G89" s="176"/>
      <c r="H89" s="146">
        <v>219</v>
      </c>
      <c r="I89" s="147">
        <v>1</v>
      </c>
      <c r="J89" s="147">
        <v>0.17</v>
      </c>
      <c r="K89" s="148">
        <v>1</v>
      </c>
      <c r="L89" s="138">
        <f>+(H89*I89*J89)*K89</f>
        <v>37.230000000000004</v>
      </c>
      <c r="M89" s="139">
        <f>+IF(J89=0,H89*I89*K89,0)</f>
        <v>0</v>
      </c>
      <c r="N89" s="139">
        <f>+IF(I89=0*(AND(J89=0)),H89*K89,0)</f>
        <v>0</v>
      </c>
      <c r="O89" s="139">
        <f>+IF(H89=0*(AND(I89=0)),K89,0)</f>
        <v>0</v>
      </c>
      <c r="P89" s="149"/>
    </row>
    <row r="90" spans="2:16" ht="18.5" thickBot="1" x14ac:dyDescent="0.45">
      <c r="B90" s="141"/>
      <c r="C90" s="142"/>
      <c r="D90" s="133"/>
      <c r="E90" s="150"/>
      <c r="F90" s="151"/>
      <c r="G90" s="152"/>
      <c r="H90" s="153"/>
      <c r="I90" s="154"/>
      <c r="J90" s="154"/>
      <c r="K90" s="155"/>
      <c r="L90" s="156"/>
      <c r="M90" s="156"/>
      <c r="N90" s="157"/>
      <c r="O90" s="157"/>
      <c r="P90" s="158"/>
    </row>
    <row r="91" spans="2:16" ht="18.5" thickTop="1" x14ac:dyDescent="0.4">
      <c r="B91" s="141"/>
      <c r="C91" s="142"/>
      <c r="D91" s="133"/>
      <c r="E91" s="159" t="s">
        <v>146</v>
      </c>
      <c r="F91" s="159"/>
      <c r="G91" s="160"/>
      <c r="H91" s="161"/>
      <c r="I91" s="162"/>
      <c r="J91" s="162"/>
      <c r="K91" s="163"/>
      <c r="L91" s="164">
        <f>SUM(L87:L90)</f>
        <v>46.296343000000007</v>
      </c>
      <c r="M91" s="164">
        <f>SUM(M87:M90)</f>
        <v>0</v>
      </c>
      <c r="N91" s="164">
        <f>SUM(N87:N90)</f>
        <v>0</v>
      </c>
      <c r="O91" s="164">
        <f>SUM(O87:O90)</f>
        <v>0</v>
      </c>
      <c r="P91" s="165" t="str">
        <f>IF(L91&gt;0,"M3",IF(M91&gt;0,"M2",IF(N91&gt;0,"Ml","C/U")))</f>
        <v>M3</v>
      </c>
    </row>
    <row r="92" spans="2:16" ht="18" x14ac:dyDescent="0.4">
      <c r="B92" s="141"/>
      <c r="C92" s="134"/>
      <c r="D92" s="167"/>
      <c r="E92" s="129"/>
      <c r="F92" s="168"/>
      <c r="G92" s="169"/>
      <c r="H92" s="142"/>
      <c r="I92" s="119"/>
      <c r="J92" s="130"/>
      <c r="K92" s="119"/>
      <c r="L92" s="119"/>
      <c r="M92" s="120"/>
      <c r="N92" s="121"/>
      <c r="O92" s="122"/>
      <c r="P92" s="124"/>
    </row>
    <row r="93" spans="2:16" ht="18" x14ac:dyDescent="0.4">
      <c r="C93" s="166"/>
      <c r="D93" s="167"/>
      <c r="E93" s="129"/>
      <c r="F93" s="168"/>
      <c r="G93" s="169"/>
      <c r="H93" s="142"/>
      <c r="I93" s="119"/>
      <c r="J93" s="130"/>
      <c r="K93" s="119"/>
      <c r="L93" s="119"/>
      <c r="M93" s="120"/>
      <c r="N93" s="121"/>
      <c r="O93" s="122"/>
      <c r="P93" s="124"/>
    </row>
    <row r="94" spans="2:16" ht="18" x14ac:dyDescent="0.4">
      <c r="B94" s="141"/>
      <c r="C94" s="134"/>
      <c r="D94" s="167"/>
      <c r="E94" s="129"/>
      <c r="F94" s="168"/>
      <c r="G94" s="169"/>
      <c r="H94" s="142"/>
      <c r="I94" s="119"/>
      <c r="J94" s="130"/>
      <c r="K94" s="119"/>
      <c r="L94" s="119"/>
      <c r="M94" s="120"/>
      <c r="N94" s="121"/>
      <c r="O94" s="122"/>
      <c r="P94" s="124"/>
    </row>
    <row r="95" spans="2:16" ht="18" x14ac:dyDescent="0.4">
      <c r="B95" s="141"/>
      <c r="C95" s="134"/>
      <c r="D95" s="167"/>
      <c r="E95" s="129"/>
      <c r="F95" s="168"/>
      <c r="G95" s="169"/>
      <c r="H95" s="142"/>
      <c r="I95" s="119"/>
      <c r="J95" s="130"/>
      <c r="K95" s="119"/>
      <c r="L95" s="119"/>
      <c r="M95" s="120"/>
      <c r="N95" s="121"/>
      <c r="O95" s="122"/>
      <c r="P95" s="124"/>
    </row>
    <row r="96" spans="2:16" ht="18" x14ac:dyDescent="0.4">
      <c r="B96" s="141"/>
      <c r="C96" s="170"/>
      <c r="D96" s="115">
        <f>'PRESUPUESTO '!C20</f>
        <v>5</v>
      </c>
      <c r="E96" s="171" t="str">
        <f>'PRESUPUESTO '!D20</f>
        <v>CONCRETO ESTRUCTURAL</v>
      </c>
      <c r="G96" s="117"/>
      <c r="H96" s="118"/>
      <c r="I96" s="119"/>
      <c r="J96" s="119"/>
      <c r="K96" s="120"/>
      <c r="L96" s="121"/>
      <c r="M96" s="122"/>
      <c r="N96" s="123"/>
      <c r="O96" s="123"/>
      <c r="P96" s="124"/>
    </row>
    <row r="97" spans="2:16" ht="37.5" customHeight="1" x14ac:dyDescent="0.4">
      <c r="B97" s="141"/>
      <c r="C97" s="172"/>
      <c r="D97" s="126">
        <f>'PRESUPUESTO '!C21</f>
        <v>5.0999999999999996</v>
      </c>
      <c r="E97" s="127" t="str">
        <f>'PRESUPUESTO '!D21</f>
        <v>Solera de fundación 45x30 cm.  f´c= 210 kg/cm2, ref. 6#3, estribos #3 @12 cm.</v>
      </c>
      <c r="F97" s="128"/>
      <c r="G97" s="129"/>
      <c r="H97" s="130"/>
      <c r="I97" s="131" t="str">
        <f>'PRESUPUESTO '!F21</f>
        <v>M3</v>
      </c>
      <c r="J97" s="119"/>
      <c r="K97" s="120"/>
      <c r="L97" s="121"/>
      <c r="M97" s="122"/>
      <c r="N97" s="123"/>
      <c r="O97" s="123"/>
      <c r="P97" s="124"/>
    </row>
    <row r="98" spans="2:16" ht="18" x14ac:dyDescent="0.4">
      <c r="B98" s="141"/>
      <c r="C98" s="142"/>
      <c r="D98" s="133"/>
      <c r="E98" s="143"/>
      <c r="F98" s="173"/>
      <c r="G98" s="174"/>
      <c r="H98" s="175"/>
      <c r="I98" s="136"/>
      <c r="J98" s="136"/>
      <c r="K98" s="137"/>
      <c r="L98" s="138">
        <f>+(H98*I98*J98)*K98</f>
        <v>0</v>
      </c>
      <c r="M98" s="139">
        <f>+IF(J98=0,H98*I98*K98,0)</f>
        <v>0</v>
      </c>
      <c r="N98" s="139">
        <f>+IF(I98=0*(AND(J98=0)),H98*K98,0)</f>
        <v>0</v>
      </c>
      <c r="O98" s="139">
        <f>+IF(H98=0*(AND(I98=0)),K98,0)</f>
        <v>0</v>
      </c>
      <c r="P98" s="140"/>
    </row>
    <row r="99" spans="2:16" ht="18" x14ac:dyDescent="0.4">
      <c r="B99" s="141"/>
      <c r="C99" s="142"/>
      <c r="D99" s="133"/>
      <c r="E99" s="143" t="s">
        <v>147</v>
      </c>
      <c r="F99" s="177"/>
      <c r="G99" s="174"/>
      <c r="H99" s="146">
        <v>11.1</v>
      </c>
      <c r="I99" s="147">
        <v>0.45</v>
      </c>
      <c r="J99" s="147">
        <v>0.3</v>
      </c>
      <c r="K99" s="148">
        <v>1</v>
      </c>
      <c r="L99" s="138">
        <f t="shared" ref="L99:L106" si="12">+(H99*I99*J99)*K99</f>
        <v>1.4984999999999999</v>
      </c>
      <c r="M99" s="139">
        <f t="shared" ref="M99:M106" si="13">+IF(J99=0,H99*I99*K99,0)</f>
        <v>0</v>
      </c>
      <c r="N99" s="139">
        <f t="shared" ref="N99:N106" si="14">+IF(I99=0*(AND(J99=0)),H99*K99,0)</f>
        <v>0</v>
      </c>
      <c r="O99" s="139">
        <f t="shared" ref="O99:O106" si="15">+IF(H99=0*(AND(I99=0)),K99,0)</f>
        <v>0</v>
      </c>
      <c r="P99" s="149"/>
    </row>
    <row r="100" spans="2:16" ht="18" x14ac:dyDescent="0.4">
      <c r="B100" s="141"/>
      <c r="C100" s="142"/>
      <c r="D100" s="133"/>
      <c r="E100" s="143" t="s">
        <v>150</v>
      </c>
      <c r="F100" s="177"/>
      <c r="G100" s="174"/>
      <c r="H100" s="146">
        <v>4.33</v>
      </c>
      <c r="I100" s="147">
        <v>0.45</v>
      </c>
      <c r="J100" s="147">
        <v>0.3</v>
      </c>
      <c r="K100" s="148">
        <v>1</v>
      </c>
      <c r="L100" s="138">
        <f t="shared" si="12"/>
        <v>0.58455000000000001</v>
      </c>
      <c r="M100" s="139">
        <f t="shared" si="13"/>
        <v>0</v>
      </c>
      <c r="N100" s="139">
        <f t="shared" si="14"/>
        <v>0</v>
      </c>
      <c r="O100" s="139">
        <f t="shared" si="15"/>
        <v>0</v>
      </c>
      <c r="P100" s="149"/>
    </row>
    <row r="101" spans="2:16" ht="18" x14ac:dyDescent="0.4">
      <c r="B101" s="141"/>
      <c r="C101" s="142"/>
      <c r="D101" s="133"/>
      <c r="E101" s="143" t="s">
        <v>151</v>
      </c>
      <c r="F101" s="177"/>
      <c r="G101" s="174"/>
      <c r="H101" s="146">
        <v>4.33</v>
      </c>
      <c r="I101" s="147">
        <v>0.45</v>
      </c>
      <c r="J101" s="147">
        <v>0.3</v>
      </c>
      <c r="K101" s="148">
        <v>1</v>
      </c>
      <c r="L101" s="138">
        <f t="shared" si="12"/>
        <v>0.58455000000000001</v>
      </c>
      <c r="M101" s="139">
        <f t="shared" si="13"/>
        <v>0</v>
      </c>
      <c r="N101" s="139">
        <f t="shared" si="14"/>
        <v>0</v>
      </c>
      <c r="O101" s="139">
        <f t="shared" si="15"/>
        <v>0</v>
      </c>
      <c r="P101" s="149"/>
    </row>
    <row r="102" spans="2:16" ht="18" x14ac:dyDescent="0.4">
      <c r="B102" s="141"/>
      <c r="C102" s="142"/>
      <c r="D102" s="133"/>
      <c r="E102" s="143" t="s">
        <v>148</v>
      </c>
      <c r="F102" s="177"/>
      <c r="G102" s="174"/>
      <c r="H102" s="146">
        <v>7.12</v>
      </c>
      <c r="I102" s="147">
        <v>0.45</v>
      </c>
      <c r="J102" s="147">
        <v>0.3</v>
      </c>
      <c r="K102" s="148">
        <v>1</v>
      </c>
      <c r="L102" s="138">
        <f t="shared" si="12"/>
        <v>0.96120000000000005</v>
      </c>
      <c r="M102" s="139">
        <f t="shared" si="13"/>
        <v>0</v>
      </c>
      <c r="N102" s="139">
        <f t="shared" si="14"/>
        <v>0</v>
      </c>
      <c r="O102" s="139">
        <f t="shared" si="15"/>
        <v>0</v>
      </c>
      <c r="P102" s="149"/>
    </row>
    <row r="103" spans="2:16" ht="18" x14ac:dyDescent="0.4">
      <c r="B103" s="141"/>
      <c r="C103" s="142"/>
      <c r="D103" s="133"/>
      <c r="E103" s="143" t="s">
        <v>149</v>
      </c>
      <c r="F103" s="144"/>
      <c r="G103" s="174"/>
      <c r="H103" s="146">
        <v>11.1</v>
      </c>
      <c r="I103" s="147">
        <v>0.45</v>
      </c>
      <c r="J103" s="147">
        <v>0.3</v>
      </c>
      <c r="K103" s="148">
        <v>1</v>
      </c>
      <c r="L103" s="138">
        <f t="shared" si="12"/>
        <v>1.4984999999999999</v>
      </c>
      <c r="M103" s="139">
        <f t="shared" si="13"/>
        <v>0</v>
      </c>
      <c r="N103" s="139">
        <f t="shared" si="14"/>
        <v>0</v>
      </c>
      <c r="O103" s="139">
        <f t="shared" si="15"/>
        <v>0</v>
      </c>
      <c r="P103" s="149"/>
    </row>
    <row r="104" spans="2:16" ht="18" x14ac:dyDescent="0.4">
      <c r="B104" s="141"/>
      <c r="C104" s="142"/>
      <c r="D104" s="133"/>
      <c r="E104" s="143" t="s">
        <v>155</v>
      </c>
      <c r="F104" s="144"/>
      <c r="G104" s="176"/>
      <c r="H104" s="146">
        <v>20.51</v>
      </c>
      <c r="I104" s="147">
        <v>0.45</v>
      </c>
      <c r="J104" s="147">
        <v>0.3</v>
      </c>
      <c r="K104" s="148">
        <v>2</v>
      </c>
      <c r="L104" s="138">
        <f t="shared" si="12"/>
        <v>5.537700000000001</v>
      </c>
      <c r="M104" s="139">
        <f t="shared" si="13"/>
        <v>0</v>
      </c>
      <c r="N104" s="139">
        <f t="shared" si="14"/>
        <v>0</v>
      </c>
      <c r="O104" s="139">
        <f t="shared" si="15"/>
        <v>0</v>
      </c>
      <c r="P104" s="149"/>
    </row>
    <row r="105" spans="2:16" ht="18" x14ac:dyDescent="0.4">
      <c r="B105" s="141"/>
      <c r="C105" s="142"/>
      <c r="D105" s="133"/>
      <c r="E105" s="143" t="s">
        <v>153</v>
      </c>
      <c r="F105" s="144"/>
      <c r="G105" s="176"/>
      <c r="H105" s="146">
        <v>4.75</v>
      </c>
      <c r="I105" s="147">
        <v>0.45</v>
      </c>
      <c r="J105" s="147">
        <v>0.3</v>
      </c>
      <c r="K105" s="148">
        <v>3</v>
      </c>
      <c r="L105" s="138">
        <f t="shared" si="12"/>
        <v>1.9237500000000001</v>
      </c>
      <c r="M105" s="139">
        <f t="shared" si="13"/>
        <v>0</v>
      </c>
      <c r="N105" s="139">
        <f t="shared" si="14"/>
        <v>0</v>
      </c>
      <c r="O105" s="139">
        <f t="shared" si="15"/>
        <v>0</v>
      </c>
      <c r="P105" s="149"/>
    </row>
    <row r="106" spans="2:16" ht="18" x14ac:dyDescent="0.4">
      <c r="B106" s="141"/>
      <c r="C106" s="142"/>
      <c r="D106" s="133"/>
      <c r="E106" s="143" t="s">
        <v>154</v>
      </c>
      <c r="F106" s="144"/>
      <c r="G106" s="176"/>
      <c r="H106" s="146">
        <f>(3.25+3.61)*5</f>
        <v>34.299999999999997</v>
      </c>
      <c r="I106" s="147">
        <v>0.45</v>
      </c>
      <c r="J106" s="147">
        <v>0.3</v>
      </c>
      <c r="K106" s="148">
        <v>1</v>
      </c>
      <c r="L106" s="138">
        <f t="shared" si="12"/>
        <v>4.6304999999999996</v>
      </c>
      <c r="M106" s="139">
        <f t="shared" si="13"/>
        <v>0</v>
      </c>
      <c r="N106" s="139">
        <f t="shared" si="14"/>
        <v>0</v>
      </c>
      <c r="O106" s="139">
        <f t="shared" si="15"/>
        <v>0</v>
      </c>
      <c r="P106" s="149"/>
    </row>
    <row r="107" spans="2:16" ht="18" x14ac:dyDescent="0.4">
      <c r="B107" s="141"/>
      <c r="C107" s="142"/>
      <c r="D107" s="133"/>
      <c r="E107" s="143"/>
      <c r="F107" s="144"/>
      <c r="G107" s="176"/>
      <c r="H107" s="146"/>
      <c r="I107" s="147"/>
      <c r="J107" s="147"/>
      <c r="K107" s="148"/>
      <c r="L107" s="178"/>
      <c r="M107" s="179"/>
      <c r="N107" s="179"/>
      <c r="O107" s="179"/>
      <c r="P107" s="149"/>
    </row>
    <row r="108" spans="2:16" ht="18.5" thickBot="1" x14ac:dyDescent="0.45">
      <c r="B108" s="141"/>
      <c r="C108" s="142"/>
      <c r="D108" s="133"/>
      <c r="E108" s="150"/>
      <c r="F108" s="151"/>
      <c r="G108" s="152"/>
      <c r="H108" s="153"/>
      <c r="I108" s="154"/>
      <c r="J108" s="154"/>
      <c r="K108" s="155"/>
      <c r="L108" s="156"/>
      <c r="M108" s="156"/>
      <c r="N108" s="157"/>
      <c r="O108" s="157"/>
      <c r="P108" s="158"/>
    </row>
    <row r="109" spans="2:16" ht="18.5" thickTop="1" x14ac:dyDescent="0.4">
      <c r="B109" s="141"/>
      <c r="C109" s="142"/>
      <c r="D109" s="133"/>
      <c r="E109" s="159" t="s">
        <v>146</v>
      </c>
      <c r="F109" s="159"/>
      <c r="G109" s="160"/>
      <c r="H109" s="161"/>
      <c r="I109" s="162"/>
      <c r="J109" s="162"/>
      <c r="K109" s="163"/>
      <c r="L109" s="164">
        <f>SUM(L98:L108)</f>
        <v>17.219250000000002</v>
      </c>
      <c r="M109" s="164">
        <f>SUM(M98:M108)</f>
        <v>0</v>
      </c>
      <c r="N109" s="164">
        <f>SUM(N98:N108)</f>
        <v>0</v>
      </c>
      <c r="O109" s="164">
        <f>SUM(O98:O108)</f>
        <v>0</v>
      </c>
      <c r="P109" s="165" t="str">
        <f>IF(L109&gt;0,"M3",IF(M109&gt;0,"M2",IF(N109&gt;0,"Ml","C/U")))</f>
        <v>M3</v>
      </c>
    </row>
    <row r="110" spans="2:16" ht="18" x14ac:dyDescent="0.4">
      <c r="B110" s="141"/>
      <c r="C110" s="134"/>
      <c r="D110" s="167"/>
      <c r="E110" s="129"/>
      <c r="F110" s="168"/>
      <c r="G110" s="169"/>
      <c r="H110" s="142"/>
      <c r="I110" s="119"/>
      <c r="J110" s="130"/>
      <c r="K110" s="119"/>
      <c r="L110" s="119"/>
      <c r="M110" s="120"/>
      <c r="N110" s="121"/>
      <c r="O110" s="122"/>
      <c r="P110" s="124"/>
    </row>
    <row r="111" spans="2:16" ht="18" x14ac:dyDescent="0.4">
      <c r="B111" s="141"/>
      <c r="C111" s="134"/>
      <c r="D111" s="167"/>
      <c r="E111" s="129"/>
      <c r="F111" s="168"/>
      <c r="G111" s="169"/>
      <c r="H111" s="142"/>
      <c r="I111" s="119"/>
      <c r="J111" s="130"/>
      <c r="K111" s="119"/>
      <c r="L111" s="119"/>
      <c r="M111" s="120"/>
      <c r="N111" s="121"/>
      <c r="O111" s="122"/>
      <c r="P111" s="124"/>
    </row>
    <row r="112" spans="2:16" ht="18" x14ac:dyDescent="0.4">
      <c r="B112" s="141"/>
      <c r="C112" s="134"/>
      <c r="D112" s="167"/>
      <c r="E112" s="129"/>
      <c r="F112" s="168"/>
      <c r="G112" s="169"/>
      <c r="H112" s="142"/>
      <c r="I112" s="119"/>
      <c r="J112" s="130"/>
      <c r="K112" s="119"/>
      <c r="L112" s="119"/>
      <c r="M112" s="120"/>
      <c r="N112" s="121"/>
      <c r="O112" s="122"/>
      <c r="P112" s="124"/>
    </row>
    <row r="113" spans="2:16" ht="18" x14ac:dyDescent="0.4">
      <c r="B113" s="141"/>
      <c r="C113" s="134"/>
      <c r="D113" s="167"/>
      <c r="E113" s="129"/>
      <c r="F113" s="168"/>
      <c r="G113" s="169"/>
      <c r="H113" s="142"/>
      <c r="I113" s="119"/>
      <c r="J113" s="130"/>
      <c r="K113" s="119"/>
      <c r="L113" s="119"/>
      <c r="M113" s="120"/>
      <c r="N113" s="121"/>
      <c r="O113" s="122"/>
      <c r="P113" s="124"/>
    </row>
    <row r="114" spans="2:16" ht="18" x14ac:dyDescent="0.4">
      <c r="B114" s="141"/>
      <c r="C114" s="134"/>
      <c r="D114" s="126">
        <f>'PRESUPUESTO '!C22</f>
        <v>5.2</v>
      </c>
      <c r="E114" s="127" t="str">
        <f>'PRESUPUESTO '!D22</f>
        <v>Solera de coronamiento 40x15 cm.  f´c= 210 kg/cm2, ref. 4#4, estribos #3 @15 cm.</v>
      </c>
      <c r="F114" s="128"/>
      <c r="G114" s="129"/>
      <c r="H114" s="130"/>
      <c r="I114" s="131" t="str">
        <f>'PRESUPUESTO '!F22</f>
        <v>M3</v>
      </c>
      <c r="J114" s="119"/>
      <c r="K114" s="120"/>
      <c r="L114" s="121"/>
      <c r="M114" s="122"/>
      <c r="N114" s="123"/>
      <c r="O114" s="123"/>
      <c r="P114" s="124"/>
    </row>
    <row r="115" spans="2:16" ht="18" x14ac:dyDescent="0.4">
      <c r="B115" s="141"/>
      <c r="C115" s="134"/>
      <c r="D115" s="133"/>
      <c r="E115" s="143"/>
      <c r="F115" s="173"/>
      <c r="G115" s="174"/>
      <c r="H115" s="175"/>
      <c r="I115" s="136"/>
      <c r="J115" s="136"/>
      <c r="K115" s="137"/>
      <c r="L115" s="138">
        <f>+(H115*I115*J115)*K115</f>
        <v>0</v>
      </c>
      <c r="M115" s="139">
        <f>+IF(J115=0,H115*I115*K115,0)</f>
        <v>0</v>
      </c>
      <c r="N115" s="139">
        <f>+IF(I115=0*(AND(J115=0)),H115*K115,0)</f>
        <v>0</v>
      </c>
      <c r="O115" s="139">
        <f>+IF(H115=0*(AND(I115=0)),K115,0)</f>
        <v>0</v>
      </c>
      <c r="P115" s="140"/>
    </row>
    <row r="116" spans="2:16" ht="18" x14ac:dyDescent="0.4">
      <c r="B116" s="141"/>
      <c r="C116" s="134"/>
      <c r="D116" s="133"/>
      <c r="E116" s="143" t="s">
        <v>147</v>
      </c>
      <c r="F116" s="177"/>
      <c r="G116" s="174"/>
      <c r="H116" s="146">
        <v>11.1</v>
      </c>
      <c r="I116" s="147">
        <v>0.4</v>
      </c>
      <c r="J116" s="147">
        <v>0.15</v>
      </c>
      <c r="K116" s="148">
        <v>1</v>
      </c>
      <c r="L116" s="138">
        <f t="shared" ref="L116:L123" si="16">+(H116*I116*J116)*K116</f>
        <v>0.66600000000000004</v>
      </c>
      <c r="M116" s="139">
        <f t="shared" ref="M116:M123" si="17">+IF(J116=0,H116*I116*K116,0)</f>
        <v>0</v>
      </c>
      <c r="N116" s="139">
        <f t="shared" ref="N116:N123" si="18">+IF(I116=0*(AND(J116=0)),H116*K116,0)</f>
        <v>0</v>
      </c>
      <c r="O116" s="139">
        <f t="shared" ref="O116:O123" si="19">+IF(H116=0*(AND(I116=0)),K116,0)</f>
        <v>0</v>
      </c>
      <c r="P116" s="149"/>
    </row>
    <row r="117" spans="2:16" ht="18" x14ac:dyDescent="0.4">
      <c r="B117" s="141"/>
      <c r="C117" s="134"/>
      <c r="D117" s="133"/>
      <c r="E117" s="143" t="s">
        <v>150</v>
      </c>
      <c r="F117" s="177"/>
      <c r="G117" s="174"/>
      <c r="H117" s="146">
        <v>4.33</v>
      </c>
      <c r="I117" s="147">
        <v>0.4</v>
      </c>
      <c r="J117" s="147">
        <v>0.15</v>
      </c>
      <c r="K117" s="148">
        <v>1</v>
      </c>
      <c r="L117" s="138">
        <f t="shared" si="16"/>
        <v>0.25980000000000003</v>
      </c>
      <c r="M117" s="139">
        <f t="shared" si="17"/>
        <v>0</v>
      </c>
      <c r="N117" s="139">
        <f t="shared" si="18"/>
        <v>0</v>
      </c>
      <c r="O117" s="139">
        <f t="shared" si="19"/>
        <v>0</v>
      </c>
      <c r="P117" s="149"/>
    </row>
    <row r="118" spans="2:16" ht="18" x14ac:dyDescent="0.4">
      <c r="B118" s="141"/>
      <c r="C118" s="134"/>
      <c r="D118" s="133"/>
      <c r="E118" s="143" t="s">
        <v>151</v>
      </c>
      <c r="F118" s="177"/>
      <c r="G118" s="174"/>
      <c r="H118" s="146">
        <v>4.33</v>
      </c>
      <c r="I118" s="147">
        <v>0.4</v>
      </c>
      <c r="J118" s="147">
        <v>0.15</v>
      </c>
      <c r="K118" s="148">
        <v>1</v>
      </c>
      <c r="L118" s="138">
        <f t="shared" si="16"/>
        <v>0.25980000000000003</v>
      </c>
      <c r="M118" s="139">
        <f t="shared" si="17"/>
        <v>0</v>
      </c>
      <c r="N118" s="139">
        <f t="shared" si="18"/>
        <v>0</v>
      </c>
      <c r="O118" s="139">
        <f t="shared" si="19"/>
        <v>0</v>
      </c>
      <c r="P118" s="149"/>
    </row>
    <row r="119" spans="2:16" ht="18" x14ac:dyDescent="0.4">
      <c r="B119" s="141"/>
      <c r="C119" s="134"/>
      <c r="D119" s="133"/>
      <c r="E119" s="143" t="s">
        <v>148</v>
      </c>
      <c r="F119" s="177"/>
      <c r="G119" s="174"/>
      <c r="H119" s="146">
        <v>7.12</v>
      </c>
      <c r="I119" s="147">
        <v>0.4</v>
      </c>
      <c r="J119" s="147">
        <v>0.15</v>
      </c>
      <c r="K119" s="148">
        <v>1</v>
      </c>
      <c r="L119" s="138">
        <f t="shared" si="16"/>
        <v>0.42720000000000002</v>
      </c>
      <c r="M119" s="139">
        <f t="shared" si="17"/>
        <v>0</v>
      </c>
      <c r="N119" s="139">
        <f t="shared" si="18"/>
        <v>0</v>
      </c>
      <c r="O119" s="139">
        <f t="shared" si="19"/>
        <v>0</v>
      </c>
      <c r="P119" s="149"/>
    </row>
    <row r="120" spans="2:16" ht="18" x14ac:dyDescent="0.4">
      <c r="B120" s="141"/>
      <c r="C120" s="134"/>
      <c r="D120" s="133"/>
      <c r="E120" s="143" t="s">
        <v>149</v>
      </c>
      <c r="F120" s="144"/>
      <c r="G120" s="174"/>
      <c r="H120" s="146">
        <v>11.1</v>
      </c>
      <c r="I120" s="147">
        <v>0.4</v>
      </c>
      <c r="J120" s="147">
        <v>0.15</v>
      </c>
      <c r="K120" s="148">
        <v>1</v>
      </c>
      <c r="L120" s="138">
        <f t="shared" si="16"/>
        <v>0.66600000000000004</v>
      </c>
      <c r="M120" s="139">
        <f t="shared" si="17"/>
        <v>0</v>
      </c>
      <c r="N120" s="139">
        <f t="shared" si="18"/>
        <v>0</v>
      </c>
      <c r="O120" s="139">
        <f t="shared" si="19"/>
        <v>0</v>
      </c>
      <c r="P120" s="149"/>
    </row>
    <row r="121" spans="2:16" ht="18" x14ac:dyDescent="0.4">
      <c r="B121" s="141"/>
      <c r="C121" s="134"/>
      <c r="D121" s="133"/>
      <c r="E121" s="143" t="s">
        <v>155</v>
      </c>
      <c r="F121" s="144"/>
      <c r="G121" s="176"/>
      <c r="H121" s="146">
        <v>20.51</v>
      </c>
      <c r="I121" s="147">
        <v>0.4</v>
      </c>
      <c r="J121" s="147">
        <v>0.15</v>
      </c>
      <c r="K121" s="148">
        <v>2</v>
      </c>
      <c r="L121" s="138">
        <f t="shared" si="16"/>
        <v>2.4612000000000003</v>
      </c>
      <c r="M121" s="139">
        <f t="shared" si="17"/>
        <v>0</v>
      </c>
      <c r="N121" s="139">
        <f t="shared" si="18"/>
        <v>0</v>
      </c>
      <c r="O121" s="139">
        <f t="shared" si="19"/>
        <v>0</v>
      </c>
      <c r="P121" s="149"/>
    </row>
    <row r="122" spans="2:16" ht="18" x14ac:dyDescent="0.4">
      <c r="B122" s="141"/>
      <c r="C122" s="134"/>
      <c r="D122" s="133"/>
      <c r="E122" s="143" t="s">
        <v>153</v>
      </c>
      <c r="F122" s="144"/>
      <c r="G122" s="176"/>
      <c r="H122" s="146">
        <v>4.75</v>
      </c>
      <c r="I122" s="147">
        <v>0.4</v>
      </c>
      <c r="J122" s="147">
        <v>0.15</v>
      </c>
      <c r="K122" s="148">
        <v>3</v>
      </c>
      <c r="L122" s="138">
        <f t="shared" si="16"/>
        <v>0.85500000000000009</v>
      </c>
      <c r="M122" s="139">
        <f t="shared" si="17"/>
        <v>0</v>
      </c>
      <c r="N122" s="139">
        <f t="shared" si="18"/>
        <v>0</v>
      </c>
      <c r="O122" s="139">
        <f t="shared" si="19"/>
        <v>0</v>
      </c>
      <c r="P122" s="149"/>
    </row>
    <row r="123" spans="2:16" ht="18" x14ac:dyDescent="0.4">
      <c r="B123" s="141"/>
      <c r="C123" s="134"/>
      <c r="D123" s="133"/>
      <c r="E123" s="143" t="s">
        <v>154</v>
      </c>
      <c r="F123" s="144"/>
      <c r="G123" s="176"/>
      <c r="H123" s="146">
        <f>(3.25+3.61)*5</f>
        <v>34.299999999999997</v>
      </c>
      <c r="I123" s="147">
        <v>0.4</v>
      </c>
      <c r="J123" s="147">
        <v>0.15</v>
      </c>
      <c r="K123" s="148">
        <v>1</v>
      </c>
      <c r="L123" s="138">
        <f t="shared" si="16"/>
        <v>2.0579999999999998</v>
      </c>
      <c r="M123" s="139">
        <f t="shared" si="17"/>
        <v>0</v>
      </c>
      <c r="N123" s="139">
        <f t="shared" si="18"/>
        <v>0</v>
      </c>
      <c r="O123" s="139">
        <f t="shared" si="19"/>
        <v>0</v>
      </c>
      <c r="P123" s="149"/>
    </row>
    <row r="124" spans="2:16" ht="18" x14ac:dyDescent="0.4">
      <c r="B124" s="141"/>
      <c r="C124" s="134"/>
      <c r="D124" s="133"/>
      <c r="E124" s="143"/>
      <c r="F124" s="144"/>
      <c r="G124" s="176"/>
      <c r="H124" s="146"/>
      <c r="I124" s="147"/>
      <c r="J124" s="147"/>
      <c r="K124" s="148"/>
      <c r="L124" s="178"/>
      <c r="M124" s="179"/>
      <c r="N124" s="179"/>
      <c r="O124" s="179"/>
      <c r="P124" s="149"/>
    </row>
    <row r="125" spans="2:16" ht="18.5" thickBot="1" x14ac:dyDescent="0.45">
      <c r="B125" s="141"/>
      <c r="C125" s="134"/>
      <c r="D125" s="133"/>
      <c r="E125" s="150"/>
      <c r="F125" s="151"/>
      <c r="G125" s="152"/>
      <c r="H125" s="153"/>
      <c r="I125" s="154"/>
      <c r="J125" s="154"/>
      <c r="K125" s="155"/>
      <c r="L125" s="156"/>
      <c r="M125" s="156"/>
      <c r="N125" s="157"/>
      <c r="O125" s="157"/>
      <c r="P125" s="158"/>
    </row>
    <row r="126" spans="2:16" ht="18.5" thickTop="1" x14ac:dyDescent="0.4">
      <c r="B126" s="141"/>
      <c r="C126" s="134"/>
      <c r="D126" s="133"/>
      <c r="E126" s="159" t="s">
        <v>146</v>
      </c>
      <c r="F126" s="159"/>
      <c r="G126" s="160"/>
      <c r="H126" s="161"/>
      <c r="I126" s="162"/>
      <c r="J126" s="162"/>
      <c r="K126" s="163"/>
      <c r="L126" s="164">
        <f>SUM(L115:L125)</f>
        <v>7.6530000000000005</v>
      </c>
      <c r="M126" s="164">
        <f>SUM(M115:M125)</f>
        <v>0</v>
      </c>
      <c r="N126" s="164">
        <f>SUM(N115:N125)</f>
        <v>0</v>
      </c>
      <c r="O126" s="164">
        <f>SUM(O115:O125)</f>
        <v>0</v>
      </c>
      <c r="P126" s="165" t="str">
        <f>IF(L126&gt;0,"M3",IF(M126&gt;0,"M2",IF(N126&gt;0,"Ml","C/U")))</f>
        <v>M3</v>
      </c>
    </row>
    <row r="127" spans="2:16" ht="18" x14ac:dyDescent="0.4">
      <c r="B127" s="141"/>
      <c r="C127" s="134"/>
      <c r="D127" s="167"/>
      <c r="E127" s="129"/>
      <c r="F127" s="168"/>
      <c r="G127" s="169"/>
      <c r="H127" s="142"/>
      <c r="I127" s="119"/>
      <c r="J127" s="130"/>
      <c r="K127" s="119"/>
      <c r="L127" s="119"/>
      <c r="M127" s="120"/>
      <c r="N127" s="121"/>
      <c r="O127" s="122"/>
      <c r="P127" s="124"/>
    </row>
    <row r="128" spans="2:16" ht="18" x14ac:dyDescent="0.4">
      <c r="B128" s="141"/>
      <c r="C128" s="134"/>
      <c r="D128" s="127"/>
      <c r="E128" s="180"/>
      <c r="F128" s="144"/>
      <c r="G128" s="145"/>
      <c r="H128" s="118"/>
      <c r="I128" s="131"/>
      <c r="J128" s="119"/>
      <c r="K128" s="120"/>
      <c r="L128" s="121"/>
      <c r="M128" s="123"/>
      <c r="N128" s="123"/>
      <c r="O128" s="123"/>
      <c r="P128" s="124"/>
    </row>
    <row r="129" spans="2:16" ht="18" x14ac:dyDescent="0.4">
      <c r="B129" s="141"/>
      <c r="C129" s="134"/>
      <c r="D129" s="167"/>
      <c r="E129" s="129"/>
      <c r="F129" s="168"/>
      <c r="G129" s="169"/>
      <c r="H129" s="142"/>
      <c r="I129" s="119"/>
      <c r="J129" s="130"/>
      <c r="K129" s="119"/>
      <c r="L129" s="119"/>
      <c r="M129" s="120"/>
      <c r="N129" s="121"/>
      <c r="O129" s="122"/>
      <c r="P129" s="124"/>
    </row>
    <row r="130" spans="2:16" ht="18" x14ac:dyDescent="0.4">
      <c r="B130" s="141"/>
      <c r="C130" s="134"/>
      <c r="D130" s="167"/>
      <c r="E130" s="129"/>
      <c r="F130" s="168"/>
      <c r="G130" s="169"/>
      <c r="H130" s="142"/>
      <c r="I130" s="119"/>
      <c r="J130" s="130"/>
      <c r="K130" s="119"/>
      <c r="L130" s="119"/>
      <c r="M130" s="120"/>
      <c r="N130" s="121"/>
      <c r="O130" s="122"/>
      <c r="P130" s="124"/>
    </row>
    <row r="131" spans="2:16" ht="18" x14ac:dyDescent="0.4">
      <c r="B131" s="141"/>
      <c r="C131" s="170"/>
      <c r="D131" s="115">
        <f>'PRESUPUESTO '!C23</f>
        <v>6</v>
      </c>
      <c r="E131" s="171" t="str">
        <f>'PRESUPUESTO '!D23</f>
        <v>ESTRUCTURA METALICA</v>
      </c>
      <c r="G131" s="117"/>
      <c r="H131" s="118"/>
      <c r="I131" s="119"/>
      <c r="J131" s="119"/>
      <c r="K131" s="120"/>
      <c r="L131" s="121"/>
      <c r="M131" s="122"/>
      <c r="N131" s="123"/>
      <c r="O131" s="123"/>
      <c r="P131" s="124"/>
    </row>
    <row r="132" spans="2:16" ht="25.5" customHeight="1" x14ac:dyDescent="0.4">
      <c r="B132" s="141"/>
      <c r="C132" s="172"/>
      <c r="D132" s="126" t="e">
        <f>'PRESUPUESTO '!#REF!</f>
        <v>#REF!</v>
      </c>
      <c r="E132" s="127" t="e">
        <f>'PRESUPUESTO '!#REF!</f>
        <v>#REF!</v>
      </c>
      <c r="F132" s="128"/>
      <c r="G132" s="129"/>
      <c r="H132" s="130"/>
      <c r="I132" s="131" t="e">
        <f>'PRESUPUESTO '!#REF!</f>
        <v>#REF!</v>
      </c>
      <c r="J132" s="119"/>
      <c r="K132" s="120"/>
      <c r="L132" s="121"/>
      <c r="M132" s="122"/>
      <c r="N132" s="123"/>
      <c r="O132" s="123"/>
      <c r="P132" s="124"/>
    </row>
    <row r="133" spans="2:16" ht="18" x14ac:dyDescent="0.4">
      <c r="B133" s="141"/>
      <c r="C133" s="142"/>
      <c r="D133" s="133"/>
      <c r="E133" s="143"/>
      <c r="F133" s="173"/>
      <c r="G133" s="174"/>
      <c r="H133" s="175"/>
      <c r="I133" s="136"/>
      <c r="J133" s="136"/>
      <c r="K133" s="137"/>
      <c r="L133" s="138">
        <f>+(H133*I133*J133)*K133</f>
        <v>0</v>
      </c>
      <c r="M133" s="139">
        <f>+IF(J133=0,H133*I133*K133,0)</f>
        <v>0</v>
      </c>
      <c r="N133" s="139">
        <f>+IF(I133=0*(AND(J133=0)),H133*K133,0)</f>
        <v>0</v>
      </c>
      <c r="O133" s="139">
        <f>+IF(H133=0*(AND(I133=0)),K133,0)</f>
        <v>0</v>
      </c>
      <c r="P133" s="140"/>
    </row>
    <row r="134" spans="2:16" ht="18" x14ac:dyDescent="0.4">
      <c r="B134" s="141"/>
      <c r="C134" s="142"/>
      <c r="D134" s="133"/>
      <c r="E134" s="143" t="s">
        <v>156</v>
      </c>
      <c r="F134" s="144"/>
      <c r="G134" s="174"/>
      <c r="H134" s="146">
        <v>10.8</v>
      </c>
      <c r="I134" s="147"/>
      <c r="J134" s="147"/>
      <c r="K134" s="148">
        <v>3</v>
      </c>
      <c r="L134" s="138">
        <f>+(H134*I134*J134)*K134</f>
        <v>0</v>
      </c>
      <c r="M134" s="139">
        <f>+IF(J134=0,H134*I134*K134,0)</f>
        <v>0</v>
      </c>
      <c r="N134" s="139">
        <f>+IF(I134=0*(AND(J134=0)),H134*K134,0)</f>
        <v>32.400000000000006</v>
      </c>
      <c r="O134" s="139">
        <f>+IF(H134=0*(AND(I134=0)),K134,0)</f>
        <v>0</v>
      </c>
      <c r="P134" s="149"/>
    </row>
    <row r="135" spans="2:16" ht="18" x14ac:dyDescent="0.4">
      <c r="B135" s="141"/>
      <c r="C135" s="142"/>
      <c r="D135" s="133"/>
      <c r="E135" s="143"/>
      <c r="F135" s="144"/>
      <c r="G135" s="176"/>
      <c r="H135" s="146"/>
      <c r="I135" s="147"/>
      <c r="J135" s="147"/>
      <c r="K135" s="148"/>
      <c r="L135" s="178"/>
      <c r="M135" s="179"/>
      <c r="N135" s="179"/>
      <c r="O135" s="179"/>
      <c r="P135" s="149"/>
    </row>
    <row r="136" spans="2:16" ht="18.5" thickBot="1" x14ac:dyDescent="0.45">
      <c r="B136" s="141"/>
      <c r="C136" s="142"/>
      <c r="D136" s="133"/>
      <c r="E136" s="150"/>
      <c r="F136" s="151"/>
      <c r="G136" s="152"/>
      <c r="H136" s="153"/>
      <c r="I136" s="154"/>
      <c r="J136" s="154"/>
      <c r="K136" s="155"/>
      <c r="L136" s="156"/>
      <c r="M136" s="156"/>
      <c r="N136" s="157"/>
      <c r="O136" s="157"/>
      <c r="P136" s="158"/>
    </row>
    <row r="137" spans="2:16" ht="18.5" thickTop="1" x14ac:dyDescent="0.4">
      <c r="B137" s="141"/>
      <c r="C137" s="142"/>
      <c r="D137" s="133"/>
      <c r="E137" s="159" t="s">
        <v>146</v>
      </c>
      <c r="F137" s="159"/>
      <c r="G137" s="160"/>
      <c r="H137" s="161"/>
      <c r="I137" s="162"/>
      <c r="J137" s="162"/>
      <c r="K137" s="163"/>
      <c r="L137" s="164">
        <f>SUM(L133:L136)</f>
        <v>0</v>
      </c>
      <c r="M137" s="164">
        <f>SUM(M133:M136)</f>
        <v>0</v>
      </c>
      <c r="N137" s="164">
        <f>SUM(N133:N136)</f>
        <v>32.400000000000006</v>
      </c>
      <c r="O137" s="164">
        <f>SUM(O133:O136)</f>
        <v>0</v>
      </c>
      <c r="P137" s="165" t="str">
        <f>IF(L137&gt;0,"M3",IF(M137&gt;0,"M2",IF(N137&gt;0,"Ml","C/U")))</f>
        <v>Ml</v>
      </c>
    </row>
    <row r="138" spans="2:16" ht="18" x14ac:dyDescent="0.4">
      <c r="B138" s="141"/>
      <c r="C138" s="134"/>
      <c r="D138" s="167"/>
      <c r="E138" s="129"/>
      <c r="F138" s="168"/>
      <c r="G138" s="169"/>
      <c r="H138" s="142"/>
      <c r="I138" s="119"/>
      <c r="J138" s="130"/>
      <c r="K138" s="119"/>
      <c r="L138" s="119"/>
      <c r="M138" s="120"/>
      <c r="N138" s="121"/>
      <c r="O138" s="122"/>
      <c r="P138" s="124"/>
    </row>
    <row r="139" spans="2:16" ht="18" x14ac:dyDescent="0.4">
      <c r="B139" s="141"/>
      <c r="C139" s="134"/>
      <c r="D139" s="167"/>
      <c r="E139" s="129"/>
      <c r="F139" s="168"/>
      <c r="G139" s="169"/>
      <c r="H139" s="142"/>
      <c r="I139" s="119"/>
      <c r="J139" s="130"/>
      <c r="K139" s="119"/>
      <c r="L139" s="119"/>
      <c r="M139" s="120"/>
      <c r="N139" s="121"/>
      <c r="O139" s="122"/>
      <c r="P139" s="124"/>
    </row>
    <row r="140" spans="2:16" ht="18" x14ac:dyDescent="0.4">
      <c r="B140" s="141"/>
      <c r="C140" s="134"/>
      <c r="D140" s="167"/>
      <c r="E140" s="129"/>
      <c r="F140" s="168"/>
      <c r="G140" s="169"/>
      <c r="H140" s="142"/>
      <c r="I140" s="119"/>
      <c r="J140" s="130"/>
      <c r="K140" s="119"/>
      <c r="L140" s="119"/>
      <c r="M140" s="120"/>
      <c r="N140" s="121"/>
      <c r="O140" s="122"/>
      <c r="P140" s="124"/>
    </row>
    <row r="141" spans="2:16" ht="18" x14ac:dyDescent="0.4">
      <c r="B141" s="141"/>
      <c r="C141" s="134"/>
      <c r="D141" s="126">
        <f>'PRESUPUESTO '!C24</f>
        <v>6.1</v>
      </c>
      <c r="E141" s="127" t="str">
        <f>'PRESUPUESTO '!D24</f>
        <v>Suministro e instalación de VIGA (VM) según detalle en planos e incluye pintura según especificación técnica</v>
      </c>
      <c r="F141" s="128"/>
      <c r="G141" s="129"/>
      <c r="H141" s="130"/>
      <c r="I141" s="131" t="str">
        <f>'PRESUPUESTO '!F24</f>
        <v>M</v>
      </c>
      <c r="J141" s="119"/>
      <c r="K141" s="120"/>
      <c r="L141" s="121"/>
      <c r="M141" s="122"/>
      <c r="N141" s="123"/>
      <c r="O141" s="123"/>
      <c r="P141" s="124"/>
    </row>
    <row r="142" spans="2:16" ht="18" x14ac:dyDescent="0.4">
      <c r="B142" s="141"/>
      <c r="C142" s="134"/>
      <c r="D142" s="133"/>
      <c r="E142" s="143"/>
      <c r="F142" s="173"/>
      <c r="G142" s="174"/>
      <c r="H142" s="175"/>
      <c r="I142" s="136"/>
      <c r="J142" s="136"/>
      <c r="K142" s="137"/>
      <c r="L142" s="138">
        <f>+(H142*I142*J142)*K142</f>
        <v>0</v>
      </c>
      <c r="M142" s="139">
        <f>+IF(J142=0,H142*I142*K142,0)</f>
        <v>0</v>
      </c>
      <c r="N142" s="139">
        <f>+IF(I142=0*(AND(J142=0)),H142*K142,0)</f>
        <v>0</v>
      </c>
      <c r="O142" s="139">
        <f>+IF(H142=0*(AND(I142=0)),K142,0)</f>
        <v>0</v>
      </c>
      <c r="P142" s="140"/>
    </row>
    <row r="143" spans="2:16" ht="18" x14ac:dyDescent="0.4">
      <c r="B143" s="141"/>
      <c r="C143" s="134"/>
      <c r="D143" s="133"/>
      <c r="E143" s="143" t="s">
        <v>157</v>
      </c>
      <c r="F143" s="144"/>
      <c r="G143" s="174"/>
      <c r="H143" s="146">
        <v>23.1</v>
      </c>
      <c r="I143" s="147"/>
      <c r="J143" s="147"/>
      <c r="K143" s="148">
        <v>1</v>
      </c>
      <c r="L143" s="138">
        <f>+(H143*I143*J143)*K143</f>
        <v>0</v>
      </c>
      <c r="M143" s="139">
        <f>+IF(J143=0,H143*I143*K143,0)</f>
        <v>0</v>
      </c>
      <c r="N143" s="139">
        <f>+IF(I143=0*(AND(J143=0)),H143*K143,0)</f>
        <v>23.1</v>
      </c>
      <c r="O143" s="139">
        <f>+IF(H143=0*(AND(I143=0)),K143,0)</f>
        <v>0</v>
      </c>
      <c r="P143" s="149"/>
    </row>
    <row r="144" spans="2:16" ht="18" x14ac:dyDescent="0.4">
      <c r="B144" s="141"/>
      <c r="C144" s="134"/>
      <c r="D144" s="133"/>
      <c r="E144" s="143"/>
      <c r="F144" s="144"/>
      <c r="G144" s="176"/>
      <c r="H144" s="146"/>
      <c r="I144" s="147"/>
      <c r="J144" s="147"/>
      <c r="K144" s="148"/>
      <c r="L144" s="178"/>
      <c r="M144" s="179"/>
      <c r="N144" s="179"/>
      <c r="O144" s="179"/>
      <c r="P144" s="149"/>
    </row>
    <row r="145" spans="2:16" ht="18.5" thickBot="1" x14ac:dyDescent="0.45">
      <c r="B145" s="141"/>
      <c r="C145" s="134"/>
      <c r="D145" s="133"/>
      <c r="E145" s="150"/>
      <c r="F145" s="151"/>
      <c r="G145" s="152"/>
      <c r="H145" s="153"/>
      <c r="I145" s="154"/>
      <c r="J145" s="154"/>
      <c r="K145" s="155"/>
      <c r="L145" s="156"/>
      <c r="M145" s="156"/>
      <c r="N145" s="157"/>
      <c r="O145" s="157"/>
      <c r="P145" s="158"/>
    </row>
    <row r="146" spans="2:16" ht="18.5" thickTop="1" x14ac:dyDescent="0.4">
      <c r="B146" s="141"/>
      <c r="C146" s="134"/>
      <c r="D146" s="133"/>
      <c r="E146" s="159" t="s">
        <v>146</v>
      </c>
      <c r="F146" s="159"/>
      <c r="G146" s="160"/>
      <c r="H146" s="161"/>
      <c r="I146" s="162"/>
      <c r="J146" s="162"/>
      <c r="K146" s="163"/>
      <c r="L146" s="164">
        <f>SUM(L142:L145)</f>
        <v>0</v>
      </c>
      <c r="M146" s="164">
        <f>SUM(M142:M145)</f>
        <v>0</v>
      </c>
      <c r="N146" s="164">
        <f>SUM(N142:N145)</f>
        <v>23.1</v>
      </c>
      <c r="O146" s="164">
        <f>SUM(O142:O145)</f>
        <v>0</v>
      </c>
      <c r="P146" s="165" t="str">
        <f>IF(L146&gt;0,"M3",IF(M146&gt;0,"M2",IF(N146&gt;0,"Ml","C/U")))</f>
        <v>Ml</v>
      </c>
    </row>
    <row r="147" spans="2:16" ht="18" x14ac:dyDescent="0.4">
      <c r="B147" s="141"/>
      <c r="C147" s="134"/>
      <c r="D147" s="167"/>
      <c r="E147" s="129"/>
      <c r="F147" s="168"/>
      <c r="G147" s="169"/>
      <c r="H147" s="142"/>
      <c r="I147" s="119"/>
      <c r="J147" s="130"/>
      <c r="K147" s="119"/>
      <c r="L147" s="119"/>
      <c r="M147" s="120"/>
      <c r="N147" s="121"/>
      <c r="O147" s="122"/>
      <c r="P147" s="124"/>
    </row>
    <row r="148" spans="2:16" ht="18" x14ac:dyDescent="0.4">
      <c r="B148" s="141"/>
      <c r="C148" s="134"/>
      <c r="D148" s="167"/>
      <c r="E148" s="129"/>
      <c r="F148" s="168"/>
      <c r="G148" s="169"/>
      <c r="H148" s="142"/>
      <c r="I148" s="119"/>
      <c r="J148" s="130"/>
      <c r="K148" s="119"/>
      <c r="L148" s="119"/>
      <c r="M148" s="120"/>
      <c r="N148" s="121"/>
      <c r="O148" s="122"/>
      <c r="P148" s="124"/>
    </row>
    <row r="149" spans="2:16" ht="18" x14ac:dyDescent="0.4">
      <c r="B149" s="141"/>
      <c r="C149" s="134"/>
      <c r="D149" s="167"/>
      <c r="E149" s="129"/>
      <c r="F149" s="168"/>
      <c r="G149" s="169"/>
      <c r="H149" s="142"/>
      <c r="I149" s="119"/>
      <c r="J149" s="130"/>
      <c r="K149" s="119"/>
      <c r="L149" s="119"/>
      <c r="M149" s="120"/>
      <c r="N149" s="121"/>
      <c r="O149" s="122"/>
      <c r="P149" s="124"/>
    </row>
    <row r="150" spans="2:16" ht="18" x14ac:dyDescent="0.4">
      <c r="B150" s="141"/>
      <c r="C150" s="134"/>
      <c r="D150" s="167"/>
      <c r="E150" s="129"/>
      <c r="F150" s="168"/>
      <c r="G150" s="169"/>
      <c r="H150" s="142"/>
      <c r="I150" s="119"/>
      <c r="J150" s="130"/>
      <c r="K150" s="119"/>
      <c r="L150" s="119"/>
      <c r="M150" s="120"/>
      <c r="N150" s="121"/>
      <c r="O150" s="122"/>
      <c r="P150" s="124"/>
    </row>
    <row r="151" spans="2:16" ht="18" x14ac:dyDescent="0.4">
      <c r="B151" s="141"/>
      <c r="C151" s="134"/>
      <c r="D151" s="126">
        <f>'PRESUPUESTO '!C25</f>
        <v>6.2</v>
      </c>
      <c r="E151" s="127" t="str">
        <f>'PRESUPUESTO '!D25</f>
        <v xml:space="preserve">Suministro e instalación de Polín P-1 (doble perfil c de 6" cal 14 galvanizado G72  0.80mm), según detalle en planos y pintura según especificación técnica </v>
      </c>
      <c r="F151" s="128"/>
      <c r="G151" s="129"/>
      <c r="H151" s="130"/>
      <c r="I151" s="131" t="str">
        <f>'PRESUPUESTO '!F25</f>
        <v>M</v>
      </c>
      <c r="J151" s="119"/>
      <c r="K151" s="120"/>
      <c r="L151" s="121"/>
      <c r="M151" s="122"/>
      <c r="N151" s="123"/>
      <c r="O151" s="123"/>
      <c r="P151" s="124"/>
    </row>
    <row r="152" spans="2:16" ht="18" x14ac:dyDescent="0.4">
      <c r="B152" s="141"/>
      <c r="C152" s="134"/>
      <c r="D152" s="133"/>
      <c r="E152" s="143"/>
      <c r="F152" s="173"/>
      <c r="G152" s="174"/>
      <c r="H152" s="175"/>
      <c r="I152" s="136"/>
      <c r="J152" s="136"/>
      <c r="K152" s="137"/>
      <c r="L152" s="138">
        <f>+(H152*I152*J152)*K152</f>
        <v>0</v>
      </c>
      <c r="M152" s="139">
        <f>+IF(J152=0,H152*I152*K152,0)</f>
        <v>0</v>
      </c>
      <c r="N152" s="139">
        <f>+IF(I152=0*(AND(J152=0)),H152*K152,0)</f>
        <v>0</v>
      </c>
      <c r="O152" s="139">
        <f>+IF(H152=0*(AND(I152=0)),K152,0)</f>
        <v>0</v>
      </c>
      <c r="P152" s="140"/>
    </row>
    <row r="153" spans="2:16" ht="18" x14ac:dyDescent="0.4">
      <c r="B153" s="141"/>
      <c r="C153" s="134"/>
      <c r="D153" s="133"/>
      <c r="E153" s="143" t="s">
        <v>158</v>
      </c>
      <c r="F153" s="144"/>
      <c r="G153" s="174"/>
      <c r="H153" s="146">
        <v>23.1</v>
      </c>
      <c r="I153" s="147"/>
      <c r="J153" s="147"/>
      <c r="K153" s="148">
        <v>13</v>
      </c>
      <c r="L153" s="138">
        <f>+(H153*I153*J153)*K153</f>
        <v>0</v>
      </c>
      <c r="M153" s="139">
        <f>+IF(J153=0,H153*I153*K153,0)</f>
        <v>0</v>
      </c>
      <c r="N153" s="139">
        <f>+IF(I153=0*(AND(J153=0)),H153*K153,0)</f>
        <v>300.3</v>
      </c>
      <c r="O153" s="139">
        <f>+IF(H153=0*(AND(I153=0)),K153,0)</f>
        <v>0</v>
      </c>
      <c r="P153" s="149"/>
    </row>
    <row r="154" spans="2:16" ht="18" x14ac:dyDescent="0.4">
      <c r="B154" s="141"/>
      <c r="C154" s="134"/>
      <c r="D154" s="133"/>
      <c r="E154" s="143"/>
      <c r="F154" s="144"/>
      <c r="G154" s="176"/>
      <c r="H154" s="146"/>
      <c r="I154" s="147"/>
      <c r="J154" s="147"/>
      <c r="K154" s="148"/>
      <c r="L154" s="178"/>
      <c r="M154" s="179"/>
      <c r="N154" s="179"/>
      <c r="O154" s="179"/>
      <c r="P154" s="149"/>
    </row>
    <row r="155" spans="2:16" ht="18.5" thickBot="1" x14ac:dyDescent="0.45">
      <c r="B155" s="141"/>
      <c r="C155" s="134"/>
      <c r="D155" s="133"/>
      <c r="E155" s="150"/>
      <c r="F155" s="151"/>
      <c r="G155" s="152"/>
      <c r="H155" s="153"/>
      <c r="I155" s="154"/>
      <c r="J155" s="154"/>
      <c r="K155" s="155"/>
      <c r="L155" s="156"/>
      <c r="M155" s="156"/>
      <c r="N155" s="157"/>
      <c r="O155" s="157"/>
      <c r="P155" s="158"/>
    </row>
    <row r="156" spans="2:16" ht="18.5" thickTop="1" x14ac:dyDescent="0.4">
      <c r="B156" s="141"/>
      <c r="C156" s="134"/>
      <c r="D156" s="133"/>
      <c r="E156" s="159" t="s">
        <v>146</v>
      </c>
      <c r="F156" s="159"/>
      <c r="G156" s="160"/>
      <c r="H156" s="161"/>
      <c r="I156" s="162"/>
      <c r="J156" s="162"/>
      <c r="K156" s="163"/>
      <c r="L156" s="164">
        <f>SUM(L152:L155)</f>
        <v>0</v>
      </c>
      <c r="M156" s="164">
        <f>SUM(M152:M155)</f>
        <v>0</v>
      </c>
      <c r="N156" s="164">
        <f>SUM(N152:N155)</f>
        <v>300.3</v>
      </c>
      <c r="O156" s="164">
        <f>SUM(O152:O155)</f>
        <v>0</v>
      </c>
      <c r="P156" s="165" t="str">
        <f>IF(L156&gt;0,"M3",IF(M156&gt;0,"M2",IF(N156&gt;0,"Ml","C/U")))</f>
        <v>Ml</v>
      </c>
    </row>
    <row r="157" spans="2:16" ht="18" x14ac:dyDescent="0.4">
      <c r="B157" s="141"/>
      <c r="C157" s="134"/>
      <c r="D157" s="167"/>
      <c r="E157" s="129"/>
      <c r="F157" s="168"/>
      <c r="G157" s="169"/>
      <c r="H157" s="142"/>
      <c r="I157" s="119"/>
      <c r="J157" s="130"/>
      <c r="K157" s="119"/>
      <c r="L157" s="119"/>
      <c r="M157" s="120"/>
      <c r="N157" s="121"/>
      <c r="O157" s="122"/>
      <c r="P157" s="124"/>
    </row>
    <row r="158" spans="2:16" ht="18" x14ac:dyDescent="0.4">
      <c r="B158" s="141"/>
      <c r="C158" s="134"/>
      <c r="D158" s="167"/>
      <c r="E158" s="129"/>
      <c r="F158" s="168"/>
      <c r="G158" s="169"/>
      <c r="H158" s="142"/>
      <c r="I158" s="119"/>
      <c r="J158" s="130"/>
      <c r="K158" s="119"/>
      <c r="L158" s="119"/>
      <c r="M158" s="120"/>
      <c r="N158" s="121"/>
      <c r="O158" s="122"/>
      <c r="P158" s="124"/>
    </row>
    <row r="159" spans="2:16" ht="18" x14ac:dyDescent="0.4">
      <c r="B159" s="141"/>
      <c r="C159" s="134"/>
      <c r="D159" s="167"/>
      <c r="E159" s="129"/>
      <c r="F159" s="168"/>
      <c r="G159" s="169"/>
      <c r="H159" s="142"/>
      <c r="I159" s="119"/>
      <c r="J159" s="130"/>
      <c r="K159" s="119"/>
      <c r="L159" s="119"/>
      <c r="M159" s="120"/>
      <c r="N159" s="121"/>
      <c r="O159" s="122"/>
      <c r="P159" s="124"/>
    </row>
    <row r="160" spans="2:16" ht="18" x14ac:dyDescent="0.4">
      <c r="B160" s="141"/>
      <c r="C160" s="134"/>
      <c r="D160" s="167"/>
      <c r="E160" s="129"/>
      <c r="F160" s="168"/>
      <c r="G160" s="169"/>
      <c r="H160" s="142"/>
      <c r="I160" s="119"/>
      <c r="J160" s="130"/>
      <c r="K160" s="119"/>
      <c r="L160" s="119"/>
      <c r="M160" s="120"/>
      <c r="N160" s="121"/>
      <c r="O160" s="122"/>
      <c r="P160" s="124"/>
    </row>
    <row r="161" spans="2:16" ht="18" x14ac:dyDescent="0.4">
      <c r="B161" s="141"/>
      <c r="C161" s="134"/>
      <c r="D161" s="167"/>
      <c r="E161" s="129"/>
      <c r="F161" s="168"/>
      <c r="G161" s="169"/>
      <c r="H161" s="142"/>
      <c r="I161" s="119"/>
      <c r="J161" s="130"/>
      <c r="K161" s="119"/>
      <c r="L161" s="119"/>
      <c r="M161" s="120"/>
      <c r="N161" s="121"/>
      <c r="O161" s="122"/>
      <c r="P161" s="124"/>
    </row>
    <row r="162" spans="2:16" ht="18" x14ac:dyDescent="0.4">
      <c r="B162" s="141"/>
      <c r="C162" s="134"/>
      <c r="D162" s="167"/>
      <c r="E162" s="129"/>
      <c r="F162" s="168"/>
      <c r="G162" s="169"/>
      <c r="H162" s="142"/>
      <c r="I162" s="119"/>
      <c r="J162" s="130"/>
      <c r="K162" s="119"/>
      <c r="L162" s="119"/>
      <c r="M162" s="120"/>
      <c r="N162" s="121"/>
      <c r="O162" s="122"/>
      <c r="P162" s="124"/>
    </row>
    <row r="163" spans="2:16" ht="18" x14ac:dyDescent="0.4">
      <c r="B163" s="141"/>
      <c r="C163" s="134"/>
      <c r="D163" s="115">
        <f>'PRESUPUESTO '!C29</f>
        <v>7</v>
      </c>
      <c r="E163" s="171" t="str">
        <f>'PRESUPUESTO '!D29</f>
        <v>CUBIERTA DE TECHO</v>
      </c>
      <c r="G163" s="169"/>
      <c r="H163" s="142"/>
      <c r="I163" s="119"/>
      <c r="J163" s="130"/>
      <c r="K163" s="119"/>
      <c r="L163" s="119"/>
      <c r="M163" s="120"/>
      <c r="N163" s="121"/>
      <c r="O163" s="122"/>
      <c r="P163" s="124"/>
    </row>
    <row r="164" spans="2:16" ht="24" customHeight="1" x14ac:dyDescent="0.4">
      <c r="B164" s="141"/>
      <c r="C164" s="134"/>
      <c r="D164" s="126">
        <f>'PRESUPUESTO '!C30</f>
        <v>7.1</v>
      </c>
      <c r="E164" s="127" t="str">
        <f>'PRESUPUESTO '!D30</f>
        <v>Cubierta de lámina troquelada de aluminio y zinc cal. 24 + aislante termo acústico</v>
      </c>
      <c r="F164" s="128"/>
      <c r="G164" s="129"/>
      <c r="H164" s="130"/>
      <c r="I164" s="131" t="str">
        <f>'PRESUPUESTO '!F22</f>
        <v>M3</v>
      </c>
      <c r="J164" s="119"/>
      <c r="K164" s="120"/>
      <c r="L164" s="121"/>
      <c r="M164" s="122"/>
      <c r="N164" s="123"/>
      <c r="O164" s="123"/>
      <c r="P164" s="124"/>
    </row>
    <row r="165" spans="2:16" ht="18" x14ac:dyDescent="0.4">
      <c r="B165" s="141"/>
      <c r="C165" s="134"/>
      <c r="D165" s="133"/>
      <c r="E165" s="143"/>
      <c r="F165" s="144"/>
      <c r="G165" s="174"/>
      <c r="H165" s="175"/>
      <c r="I165" s="136"/>
      <c r="J165" s="136"/>
      <c r="K165" s="137"/>
      <c r="L165" s="138">
        <f>+(H165*I165*J165)*K165</f>
        <v>0</v>
      </c>
      <c r="M165" s="139">
        <f>+IF(J165=0,H165*I165*K165,0)</f>
        <v>0</v>
      </c>
      <c r="N165" s="139">
        <f>+IF(I165=0*(AND(J165=0)),H165*K165,0)</f>
        <v>0</v>
      </c>
      <c r="O165" s="139">
        <f>+IF(H165=0*(AND(I165=0)),K165,0)</f>
        <v>0</v>
      </c>
      <c r="P165" s="140"/>
    </row>
    <row r="166" spans="2:16" ht="18" x14ac:dyDescent="0.4">
      <c r="B166" s="141"/>
      <c r="C166" s="134"/>
      <c r="D166" s="133"/>
      <c r="E166" s="143" t="s">
        <v>159</v>
      </c>
      <c r="F166" s="177"/>
      <c r="G166" s="176"/>
      <c r="H166" s="146">
        <v>23.1</v>
      </c>
      <c r="I166" s="136">
        <v>6.16</v>
      </c>
      <c r="J166" s="136"/>
      <c r="K166" s="137">
        <v>2</v>
      </c>
      <c r="L166" s="138">
        <f>+(H166*I166*J166)*K166</f>
        <v>0</v>
      </c>
      <c r="M166" s="139">
        <f>+IF(J166=0,H166*I166*K166,0)</f>
        <v>284.59200000000004</v>
      </c>
      <c r="N166" s="139">
        <f>+IF(I166=0*(AND(J166=0)),H166*K166,0)</f>
        <v>0</v>
      </c>
      <c r="O166" s="139">
        <f>+IF(H166=0*(AND(I166=0)),K166,0)</f>
        <v>0</v>
      </c>
      <c r="P166" s="149"/>
    </row>
    <row r="167" spans="2:16" ht="18.5" thickBot="1" x14ac:dyDescent="0.45">
      <c r="B167" s="141"/>
      <c r="C167" s="142"/>
      <c r="D167" s="133"/>
      <c r="E167" s="150"/>
      <c r="F167" s="151"/>
      <c r="G167" s="152"/>
      <c r="H167" s="153"/>
      <c r="I167" s="154"/>
      <c r="J167" s="154"/>
      <c r="K167" s="155"/>
      <c r="L167" s="156"/>
      <c r="M167" s="156"/>
      <c r="N167" s="157"/>
      <c r="O167" s="157"/>
      <c r="P167" s="158"/>
    </row>
    <row r="168" spans="2:16" ht="18.5" thickTop="1" x14ac:dyDescent="0.4">
      <c r="B168" s="141"/>
      <c r="C168" s="142"/>
      <c r="D168" s="133"/>
      <c r="E168" s="159" t="s">
        <v>146</v>
      </c>
      <c r="F168" s="159"/>
      <c r="G168" s="160"/>
      <c r="H168" s="161"/>
      <c r="I168" s="162"/>
      <c r="J168" s="162"/>
      <c r="K168" s="163"/>
      <c r="L168" s="164">
        <f>SUM(L165:L167)</f>
        <v>0</v>
      </c>
      <c r="M168" s="164">
        <f>SUM(M165:M167)</f>
        <v>284.59200000000004</v>
      </c>
      <c r="N168" s="164">
        <f>SUM(N165:N167)</f>
        <v>0</v>
      </c>
      <c r="O168" s="164">
        <f>SUM(O165:O167)</f>
        <v>0</v>
      </c>
      <c r="P168" s="165" t="str">
        <f>IF(L168&gt;0,"M3",IF(M168&gt;0,"M2",IF(N168&gt;0,"Ml","C/U")))</f>
        <v>M2</v>
      </c>
    </row>
    <row r="169" spans="2:16" ht="18" x14ac:dyDescent="0.4">
      <c r="B169" s="141"/>
      <c r="C169" s="134"/>
      <c r="D169" s="167"/>
      <c r="E169" s="129"/>
      <c r="F169" s="168"/>
      <c r="G169" s="169"/>
      <c r="H169" s="142"/>
      <c r="I169" s="119"/>
      <c r="J169" s="130"/>
      <c r="K169" s="119"/>
      <c r="L169" s="119"/>
      <c r="M169" s="120"/>
      <c r="N169" s="121"/>
      <c r="O169" s="122"/>
      <c r="P169" s="124"/>
    </row>
    <row r="170" spans="2:16" ht="18" x14ac:dyDescent="0.4">
      <c r="B170" s="141"/>
      <c r="C170" s="134"/>
      <c r="D170" s="167"/>
      <c r="E170" s="129"/>
      <c r="F170" s="168"/>
      <c r="G170" s="169"/>
      <c r="H170" s="142"/>
      <c r="I170" s="119"/>
      <c r="J170" s="130"/>
      <c r="K170" s="119"/>
      <c r="L170" s="119"/>
      <c r="M170" s="120"/>
      <c r="N170" s="121"/>
      <c r="O170" s="122"/>
      <c r="P170" s="124"/>
    </row>
    <row r="171" spans="2:16" ht="18" x14ac:dyDescent="0.4">
      <c r="B171" s="141"/>
      <c r="C171" s="134"/>
      <c r="D171" s="167"/>
      <c r="E171" s="129"/>
      <c r="F171" s="168"/>
      <c r="G171" s="169"/>
      <c r="H171" s="142"/>
      <c r="I171" s="119"/>
      <c r="J171" s="130"/>
      <c r="K171" s="119"/>
      <c r="L171" s="119"/>
      <c r="M171" s="120"/>
      <c r="N171" s="121"/>
      <c r="O171" s="122"/>
      <c r="P171" s="124"/>
    </row>
    <row r="172" spans="2:16" ht="32.25" customHeight="1" x14ac:dyDescent="0.35">
      <c r="B172" s="141"/>
      <c r="C172" s="134"/>
      <c r="D172" s="115">
        <f>'PRESUPUESTO '!C31</f>
        <v>8</v>
      </c>
      <c r="E172" s="185" t="str">
        <f>'PRESUPUESTO '!D31</f>
        <v>ALBAÑILERIA</v>
      </c>
      <c r="G172" s="129"/>
      <c r="H172" s="130"/>
      <c r="I172" s="131"/>
      <c r="J172" s="119"/>
      <c r="K172" s="120"/>
      <c r="L172" s="121"/>
      <c r="M172" s="122"/>
      <c r="N172" s="123"/>
      <c r="O172" s="123"/>
      <c r="P172" s="124"/>
    </row>
    <row r="173" spans="2:16" ht="32.25" customHeight="1" x14ac:dyDescent="0.4">
      <c r="B173" s="141"/>
      <c r="C173" s="134"/>
      <c r="D173" s="126">
        <f>'PRESUPUESTO '!C32</f>
        <v>8.1</v>
      </c>
      <c r="E173" s="127" t="str">
        <f>'PRESUPUESTO '!D32</f>
        <v>Pared de mampostería reforzada de bloque de concreto tipo stretcher de 0.15x0.40x0.20 m, incluye elaboración de soleras. Ver detalle de refuerzos verticales y horizontales, arriostramiento antisísmico y juntas</v>
      </c>
      <c r="F173" s="128"/>
      <c r="G173" s="129"/>
      <c r="H173" s="130"/>
      <c r="I173" s="131" t="str">
        <f>'PRESUPUESTO '!F32</f>
        <v>M2</v>
      </c>
      <c r="J173" s="119"/>
      <c r="K173" s="120"/>
      <c r="L173" s="121"/>
      <c r="M173" s="122"/>
      <c r="N173" s="123"/>
      <c r="O173" s="123"/>
      <c r="P173" s="124"/>
    </row>
    <row r="174" spans="2:16" ht="18" x14ac:dyDescent="0.4">
      <c r="B174" s="141"/>
      <c r="C174" s="134"/>
      <c r="D174" s="133"/>
      <c r="E174" s="143"/>
      <c r="F174" s="144"/>
      <c r="G174" s="174"/>
      <c r="H174" s="175"/>
      <c r="I174" s="136"/>
      <c r="J174" s="136"/>
      <c r="K174" s="137"/>
      <c r="L174" s="138">
        <f t="shared" ref="L174:L175" si="20">+(H174*I174*J174)*K174</f>
        <v>0</v>
      </c>
      <c r="M174" s="139">
        <f t="shared" ref="M174:M175" si="21">+IF(J174=0,H174*I174*K174,0)</f>
        <v>0</v>
      </c>
      <c r="N174" s="139">
        <f t="shared" ref="N174:N175" si="22">+IF(I174=0*(AND(J174=0)),H174*K174,0)</f>
        <v>0</v>
      </c>
      <c r="O174" s="139">
        <f t="shared" ref="O174:O175" si="23">+IF(H174=0*(AND(I174=0)),K174,0)</f>
        <v>0</v>
      </c>
      <c r="P174" s="140"/>
    </row>
    <row r="175" spans="2:16" ht="18" x14ac:dyDescent="0.4">
      <c r="B175" s="141"/>
      <c r="C175" s="134"/>
      <c r="D175" s="133"/>
      <c r="E175" s="143" t="s">
        <v>163</v>
      </c>
      <c r="F175" s="177"/>
      <c r="G175" s="174"/>
      <c r="H175" s="146">
        <v>11.1</v>
      </c>
      <c r="I175" s="147">
        <v>3.3</v>
      </c>
      <c r="J175" s="147"/>
      <c r="K175" s="183">
        <v>2</v>
      </c>
      <c r="L175" s="138">
        <f t="shared" si="20"/>
        <v>0</v>
      </c>
      <c r="M175" s="139">
        <f t="shared" si="21"/>
        <v>73.259999999999991</v>
      </c>
      <c r="N175" s="139">
        <f t="shared" si="22"/>
        <v>0</v>
      </c>
      <c r="O175" s="139">
        <f t="shared" si="23"/>
        <v>0</v>
      </c>
      <c r="P175" s="149"/>
    </row>
    <row r="176" spans="2:16" ht="18" x14ac:dyDescent="0.4">
      <c r="B176" s="141"/>
      <c r="C176" s="134"/>
      <c r="D176" s="133"/>
      <c r="E176" s="186" t="s">
        <v>166</v>
      </c>
      <c r="F176" s="177"/>
      <c r="G176" s="174"/>
      <c r="H176" s="187">
        <v>-2.2000000000000002</v>
      </c>
      <c r="I176" s="188">
        <v>2</v>
      </c>
      <c r="J176" s="188"/>
      <c r="K176" s="189">
        <v>1</v>
      </c>
      <c r="L176" s="138">
        <f t="shared" ref="L176" si="24">+(H176*I176*J176)*K176</f>
        <v>0</v>
      </c>
      <c r="M176" s="139">
        <f t="shared" ref="M176" si="25">+IF(J176=0,H176*I176*K176,0)</f>
        <v>-4.4000000000000004</v>
      </c>
      <c r="N176" s="139">
        <f t="shared" ref="N176" si="26">+IF(I176=0*(AND(J176=0)),H176*K176,0)</f>
        <v>0</v>
      </c>
      <c r="O176" s="139">
        <f t="shared" ref="O176" si="27">+IF(H176=0*(AND(I176=0)),K176,0)</f>
        <v>0</v>
      </c>
      <c r="P176" s="149"/>
    </row>
    <row r="177" spans="2:16" ht="18" x14ac:dyDescent="0.4">
      <c r="B177" s="141"/>
      <c r="C177" s="134"/>
      <c r="D177" s="133"/>
      <c r="E177" s="186" t="s">
        <v>167</v>
      </c>
      <c r="F177" s="177"/>
      <c r="G177" s="174"/>
      <c r="H177" s="187">
        <v>-1</v>
      </c>
      <c r="I177" s="188">
        <v>0.7</v>
      </c>
      <c r="J177" s="188"/>
      <c r="K177" s="189">
        <v>2</v>
      </c>
      <c r="L177" s="138">
        <f t="shared" ref="L177:L178" si="28">+(H177*I177*J177)*K177</f>
        <v>0</v>
      </c>
      <c r="M177" s="139">
        <f t="shared" ref="M177:M178" si="29">+IF(J177=0,H177*I177*K177,0)</f>
        <v>-1.4</v>
      </c>
      <c r="N177" s="139">
        <f t="shared" ref="N177:N178" si="30">+IF(I177=0*(AND(J177=0)),H177*K177,0)</f>
        <v>0</v>
      </c>
      <c r="O177" s="139">
        <f t="shared" ref="O177:O178" si="31">+IF(H177=0*(AND(I177=0)),K177,0)</f>
        <v>0</v>
      </c>
      <c r="P177" s="149"/>
    </row>
    <row r="178" spans="2:16" ht="18" x14ac:dyDescent="0.4">
      <c r="B178" s="141"/>
      <c r="C178" s="134"/>
      <c r="D178" s="133"/>
      <c r="E178" s="186" t="s">
        <v>168</v>
      </c>
      <c r="F178" s="177"/>
      <c r="G178" s="174"/>
      <c r="H178" s="187">
        <v>-1</v>
      </c>
      <c r="I178" s="188">
        <v>0.6</v>
      </c>
      <c r="J178" s="188"/>
      <c r="K178" s="189">
        <v>2</v>
      </c>
      <c r="L178" s="138">
        <f t="shared" si="28"/>
        <v>0</v>
      </c>
      <c r="M178" s="139">
        <f t="shared" si="29"/>
        <v>-1.2</v>
      </c>
      <c r="N178" s="139">
        <f t="shared" si="30"/>
        <v>0</v>
      </c>
      <c r="O178" s="139">
        <f t="shared" si="31"/>
        <v>0</v>
      </c>
      <c r="P178" s="149"/>
    </row>
    <row r="179" spans="2:16" ht="18" x14ac:dyDescent="0.4">
      <c r="B179" s="141"/>
      <c r="C179" s="134"/>
      <c r="D179" s="133"/>
      <c r="E179" s="186" t="s">
        <v>169</v>
      </c>
      <c r="F179" s="177"/>
      <c r="G179" s="174"/>
      <c r="H179" s="187">
        <v>-1</v>
      </c>
      <c r="I179" s="188">
        <v>0.6</v>
      </c>
      <c r="J179" s="188"/>
      <c r="K179" s="189">
        <v>2</v>
      </c>
      <c r="L179" s="138">
        <f t="shared" ref="L179:L181" si="32">+(H179*I179*J179)*K179</f>
        <v>0</v>
      </c>
      <c r="M179" s="139">
        <f t="shared" ref="M179:M181" si="33">+IF(J179=0,H179*I179*K179,0)</f>
        <v>-1.2</v>
      </c>
      <c r="N179" s="139">
        <f t="shared" ref="N179:N181" si="34">+IF(I179=0*(AND(J179=0)),H179*K179,0)</f>
        <v>0</v>
      </c>
      <c r="O179" s="139">
        <f t="shared" ref="O179:O181" si="35">+IF(H179=0*(AND(I179=0)),K179,0)</f>
        <v>0</v>
      </c>
      <c r="P179" s="149"/>
    </row>
    <row r="180" spans="2:16" ht="18" x14ac:dyDescent="0.4">
      <c r="B180" s="141"/>
      <c r="C180" s="134"/>
      <c r="D180" s="133"/>
      <c r="E180" s="186" t="s">
        <v>170</v>
      </c>
      <c r="F180" s="177"/>
      <c r="G180" s="174"/>
      <c r="H180" s="187">
        <v>-2</v>
      </c>
      <c r="I180" s="188">
        <v>0.6</v>
      </c>
      <c r="J180" s="188"/>
      <c r="K180" s="189">
        <v>1</v>
      </c>
      <c r="L180" s="138">
        <f t="shared" si="32"/>
        <v>0</v>
      </c>
      <c r="M180" s="139">
        <f t="shared" si="33"/>
        <v>-1.2</v>
      </c>
      <c r="N180" s="139">
        <f t="shared" si="34"/>
        <v>0</v>
      </c>
      <c r="O180" s="139">
        <f t="shared" si="35"/>
        <v>0</v>
      </c>
      <c r="P180" s="149"/>
    </row>
    <row r="181" spans="2:16" ht="18" x14ac:dyDescent="0.4">
      <c r="B181" s="141"/>
      <c r="C181" s="134"/>
      <c r="D181" s="133"/>
      <c r="E181" s="186" t="s">
        <v>171</v>
      </c>
      <c r="F181" s="177"/>
      <c r="G181" s="174"/>
      <c r="H181" s="187">
        <v>-2.2000000000000002</v>
      </c>
      <c r="I181" s="188">
        <v>1</v>
      </c>
      <c r="J181" s="188"/>
      <c r="K181" s="189">
        <v>1</v>
      </c>
      <c r="L181" s="138">
        <f t="shared" si="32"/>
        <v>0</v>
      </c>
      <c r="M181" s="139">
        <f t="shared" si="33"/>
        <v>-2.2000000000000002</v>
      </c>
      <c r="N181" s="139">
        <f t="shared" si="34"/>
        <v>0</v>
      </c>
      <c r="O181" s="139">
        <f t="shared" si="35"/>
        <v>0</v>
      </c>
      <c r="P181" s="149"/>
    </row>
    <row r="182" spans="2:16" ht="18" x14ac:dyDescent="0.4">
      <c r="B182" s="141"/>
      <c r="C182" s="134"/>
      <c r="D182" s="133"/>
      <c r="E182" s="143" t="s">
        <v>164</v>
      </c>
      <c r="F182" s="177"/>
      <c r="G182" s="174"/>
      <c r="H182" s="146">
        <v>11.1</v>
      </c>
      <c r="I182" s="147">
        <v>0.83</v>
      </c>
      <c r="J182" s="147"/>
      <c r="K182" s="183">
        <v>1</v>
      </c>
      <c r="L182" s="138">
        <f t="shared" ref="L182" si="36">+(H182*I182*J182)*K182</f>
        <v>0</v>
      </c>
      <c r="M182" s="139">
        <f t="shared" ref="M182" si="37">+IF(J182=0,H182*I182*K182,0)</f>
        <v>9.2129999999999992</v>
      </c>
      <c r="N182" s="139">
        <f t="shared" ref="N182" si="38">+IF(I182=0*(AND(J182=0)),H182*K182,0)</f>
        <v>0</v>
      </c>
      <c r="O182" s="139">
        <f t="shared" ref="O182" si="39">+IF(H182=0*(AND(I182=0)),K182,0)</f>
        <v>0</v>
      </c>
      <c r="P182" s="149"/>
    </row>
    <row r="183" spans="2:16" ht="18" x14ac:dyDescent="0.4">
      <c r="B183" s="141"/>
      <c r="C183" s="134"/>
      <c r="D183" s="133"/>
      <c r="E183" s="143" t="s">
        <v>162</v>
      </c>
      <c r="F183" s="177"/>
      <c r="G183" s="174"/>
      <c r="H183" s="146">
        <v>4.33</v>
      </c>
      <c r="I183" s="147">
        <v>3.3</v>
      </c>
      <c r="J183" s="147"/>
      <c r="K183" s="183">
        <v>2</v>
      </c>
      <c r="L183" s="138">
        <f t="shared" ref="L183:L198" si="40">+(H183*I183*J183)*K183</f>
        <v>0</v>
      </c>
      <c r="M183" s="139">
        <f t="shared" ref="M183:M198" si="41">+IF(J183=0,H183*I183*K183,0)</f>
        <v>28.577999999999999</v>
      </c>
      <c r="N183" s="139">
        <f t="shared" ref="N183:N198" si="42">+IF(I183=0*(AND(J183=0)),H183*K183,0)</f>
        <v>0</v>
      </c>
      <c r="O183" s="139">
        <f t="shared" ref="O183:O198" si="43">+IF(H183=0*(AND(I183=0)),K183,0)</f>
        <v>0</v>
      </c>
      <c r="P183" s="149"/>
    </row>
    <row r="184" spans="2:16" ht="18" x14ac:dyDescent="0.4">
      <c r="B184" s="141"/>
      <c r="C184" s="134"/>
      <c r="D184" s="133"/>
      <c r="E184" s="143" t="s">
        <v>161</v>
      </c>
      <c r="F184" s="177"/>
      <c r="G184" s="174"/>
      <c r="H184" s="146">
        <v>4.33</v>
      </c>
      <c r="I184" s="147">
        <v>0.65</v>
      </c>
      <c r="J184" s="147"/>
      <c r="K184" s="183">
        <v>1</v>
      </c>
      <c r="L184" s="138">
        <f t="shared" ref="L184" si="44">+(H184*I184*J184)*K184</f>
        <v>0</v>
      </c>
      <c r="M184" s="139">
        <f t="shared" ref="M184" si="45">+IF(J184=0,H184*I184*K184,0)</f>
        <v>2.8145000000000002</v>
      </c>
      <c r="N184" s="139">
        <f t="shared" ref="N184" si="46">+IF(I184=0*(AND(J184=0)),H184*K184,0)</f>
        <v>0</v>
      </c>
      <c r="O184" s="139">
        <f t="shared" ref="O184" si="47">+IF(H184=0*(AND(I184=0)),K184,0)</f>
        <v>0</v>
      </c>
      <c r="P184" s="149"/>
    </row>
    <row r="185" spans="2:16" ht="18" x14ac:dyDescent="0.4">
      <c r="B185" s="141"/>
      <c r="C185" s="134"/>
      <c r="D185" s="133"/>
      <c r="E185" s="143" t="s">
        <v>148</v>
      </c>
      <c r="F185" s="177"/>
      <c r="G185" s="174"/>
      <c r="H185" s="146">
        <v>7.12</v>
      </c>
      <c r="I185" s="147">
        <v>3.3</v>
      </c>
      <c r="J185" s="147"/>
      <c r="K185" s="183">
        <v>1</v>
      </c>
      <c r="L185" s="138">
        <f t="shared" si="40"/>
        <v>0</v>
      </c>
      <c r="M185" s="139">
        <f t="shared" si="41"/>
        <v>23.495999999999999</v>
      </c>
      <c r="N185" s="139">
        <f t="shared" si="42"/>
        <v>0</v>
      </c>
      <c r="O185" s="139">
        <f t="shared" si="43"/>
        <v>0</v>
      </c>
      <c r="P185" s="149"/>
    </row>
    <row r="186" spans="2:16" ht="18" x14ac:dyDescent="0.4">
      <c r="B186" s="141"/>
      <c r="C186" s="134"/>
      <c r="D186" s="133"/>
      <c r="E186" s="186" t="s">
        <v>172</v>
      </c>
      <c r="F186" s="177"/>
      <c r="G186" s="174"/>
      <c r="H186" s="187">
        <v>-2.2000000000000002</v>
      </c>
      <c r="I186" s="188">
        <v>1</v>
      </c>
      <c r="J186" s="188"/>
      <c r="K186" s="189">
        <v>1</v>
      </c>
      <c r="L186" s="138">
        <f t="shared" ref="L186:L187" si="48">+(H186*I186*J186)*K186</f>
        <v>0</v>
      </c>
      <c r="M186" s="139">
        <f t="shared" ref="M186:M187" si="49">+IF(J186=0,H186*I186*K186,0)</f>
        <v>-2.2000000000000002</v>
      </c>
      <c r="N186" s="139">
        <f t="shared" ref="N186:N187" si="50">+IF(I186=0*(AND(J186=0)),H186*K186,0)</f>
        <v>0</v>
      </c>
      <c r="O186" s="139">
        <f t="shared" ref="O186:O187" si="51">+IF(H186=0*(AND(I186=0)),K186,0)</f>
        <v>0</v>
      </c>
      <c r="P186" s="149"/>
    </row>
    <row r="187" spans="2:16" ht="18" x14ac:dyDescent="0.4">
      <c r="B187" s="141"/>
      <c r="C187" s="134"/>
      <c r="D187" s="133"/>
      <c r="E187" s="186" t="s">
        <v>173</v>
      </c>
      <c r="F187" s="177"/>
      <c r="G187" s="174"/>
      <c r="H187" s="187">
        <v>-2.2000000000000002</v>
      </c>
      <c r="I187" s="188">
        <v>0.9</v>
      </c>
      <c r="J187" s="188"/>
      <c r="K187" s="189">
        <v>2</v>
      </c>
      <c r="L187" s="138">
        <f t="shared" si="48"/>
        <v>0</v>
      </c>
      <c r="M187" s="139">
        <f t="shared" si="49"/>
        <v>-3.9600000000000004</v>
      </c>
      <c r="N187" s="139">
        <f t="shared" si="50"/>
        <v>0</v>
      </c>
      <c r="O187" s="139">
        <f t="shared" si="51"/>
        <v>0</v>
      </c>
      <c r="P187" s="149"/>
    </row>
    <row r="188" spans="2:16" ht="18" x14ac:dyDescent="0.4">
      <c r="B188" s="141"/>
      <c r="C188" s="134"/>
      <c r="D188" s="133"/>
      <c r="E188" s="143" t="s">
        <v>165</v>
      </c>
      <c r="F188" s="177"/>
      <c r="G188" s="174"/>
      <c r="H188" s="146">
        <v>7.12</v>
      </c>
      <c r="I188" s="147">
        <v>0.83</v>
      </c>
      <c r="J188" s="147"/>
      <c r="K188" s="183">
        <v>0.5</v>
      </c>
      <c r="L188" s="138">
        <f t="shared" si="40"/>
        <v>0</v>
      </c>
      <c r="M188" s="139">
        <f t="shared" si="41"/>
        <v>2.9548000000000001</v>
      </c>
      <c r="N188" s="139">
        <f t="shared" si="42"/>
        <v>0</v>
      </c>
      <c r="O188" s="139">
        <f t="shared" si="43"/>
        <v>0</v>
      </c>
      <c r="P188" s="149"/>
    </row>
    <row r="189" spans="2:16" ht="18" x14ac:dyDescent="0.4">
      <c r="B189" s="141"/>
      <c r="C189" s="134"/>
      <c r="D189" s="133"/>
      <c r="E189" s="143" t="s">
        <v>155</v>
      </c>
      <c r="F189" s="144"/>
      <c r="G189" s="176"/>
      <c r="H189" s="146">
        <v>20.51</v>
      </c>
      <c r="I189" s="147">
        <v>3.3</v>
      </c>
      <c r="J189" s="147"/>
      <c r="K189" s="183">
        <v>2</v>
      </c>
      <c r="L189" s="138">
        <f t="shared" si="40"/>
        <v>0</v>
      </c>
      <c r="M189" s="139">
        <f t="shared" si="41"/>
        <v>135.36600000000001</v>
      </c>
      <c r="N189" s="139">
        <f t="shared" si="42"/>
        <v>0</v>
      </c>
      <c r="O189" s="139">
        <f t="shared" si="43"/>
        <v>0</v>
      </c>
      <c r="P189" s="149"/>
    </row>
    <row r="190" spans="2:16" ht="18" x14ac:dyDescent="0.4">
      <c r="B190" s="141"/>
      <c r="C190" s="134"/>
      <c r="D190" s="133"/>
      <c r="E190" s="186" t="s">
        <v>175</v>
      </c>
      <c r="F190" s="177"/>
      <c r="G190" s="174"/>
      <c r="H190" s="187">
        <v>-2.2000000000000002</v>
      </c>
      <c r="I190" s="188">
        <v>1</v>
      </c>
      <c r="J190" s="188"/>
      <c r="K190" s="189">
        <v>1</v>
      </c>
      <c r="L190" s="138">
        <f t="shared" ref="L190" si="52">+(H190*I190*J190)*K190</f>
        <v>0</v>
      </c>
      <c r="M190" s="139">
        <f t="shared" ref="M190" si="53">+IF(J190=0,H190*I190*K190,0)</f>
        <v>-2.2000000000000002</v>
      </c>
      <c r="N190" s="139">
        <f t="shared" ref="N190" si="54">+IF(I190=0*(AND(J190=0)),H190*K190,0)</f>
        <v>0</v>
      </c>
      <c r="O190" s="139">
        <f t="shared" ref="O190" si="55">+IF(H190=0*(AND(I190=0)),K190,0)</f>
        <v>0</v>
      </c>
      <c r="P190" s="149"/>
    </row>
    <row r="191" spans="2:16" ht="18" x14ac:dyDescent="0.4">
      <c r="B191" s="141"/>
      <c r="C191" s="134"/>
      <c r="D191" s="133"/>
      <c r="E191" s="186" t="s">
        <v>176</v>
      </c>
      <c r="F191" s="177"/>
      <c r="G191" s="174"/>
      <c r="H191" s="187">
        <v>-2</v>
      </c>
      <c r="I191" s="188">
        <v>1</v>
      </c>
      <c r="J191" s="188"/>
      <c r="K191" s="189">
        <v>3</v>
      </c>
      <c r="L191" s="138">
        <f t="shared" ref="L191:L192" si="56">+(H191*I191*J191)*K191</f>
        <v>0</v>
      </c>
      <c r="M191" s="139">
        <f t="shared" ref="M191:M192" si="57">+IF(J191=0,H191*I191*K191,0)</f>
        <v>-6</v>
      </c>
      <c r="N191" s="139">
        <f t="shared" ref="N191:N192" si="58">+IF(I191=0*(AND(J191=0)),H191*K191,0)</f>
        <v>0</v>
      </c>
      <c r="O191" s="139">
        <f t="shared" ref="O191:O192" si="59">+IF(H191=0*(AND(I191=0)),K191,0)</f>
        <v>0</v>
      </c>
      <c r="P191" s="149"/>
    </row>
    <row r="192" spans="2:16" ht="18" x14ac:dyDescent="0.4">
      <c r="B192" s="141"/>
      <c r="C192" s="134"/>
      <c r="D192" s="133"/>
      <c r="E192" s="186" t="s">
        <v>177</v>
      </c>
      <c r="F192" s="177"/>
      <c r="G192" s="174"/>
      <c r="H192" s="187">
        <v>-1</v>
      </c>
      <c r="I192" s="188">
        <v>0.6</v>
      </c>
      <c r="J192" s="188"/>
      <c r="K192" s="189">
        <v>1</v>
      </c>
      <c r="L192" s="138">
        <f t="shared" si="56"/>
        <v>0</v>
      </c>
      <c r="M192" s="139">
        <f t="shared" si="57"/>
        <v>-0.6</v>
      </c>
      <c r="N192" s="139">
        <f t="shared" si="58"/>
        <v>0</v>
      </c>
      <c r="O192" s="139">
        <f t="shared" si="59"/>
        <v>0</v>
      </c>
      <c r="P192" s="149"/>
    </row>
    <row r="193" spans="2:16" ht="18" x14ac:dyDescent="0.4">
      <c r="B193" s="141"/>
      <c r="C193" s="134"/>
      <c r="D193" s="133"/>
      <c r="E193" s="186" t="s">
        <v>174</v>
      </c>
      <c r="F193" s="177"/>
      <c r="G193" s="174"/>
      <c r="H193" s="187">
        <v>-1</v>
      </c>
      <c r="I193" s="188">
        <v>0.6</v>
      </c>
      <c r="J193" s="188"/>
      <c r="K193" s="189">
        <v>2</v>
      </c>
      <c r="L193" s="138">
        <f t="shared" ref="L193:L195" si="60">+(H193*I193*J193)*K193</f>
        <v>0</v>
      </c>
      <c r="M193" s="139">
        <f t="shared" ref="M193:M195" si="61">+IF(J193=0,H193*I193*K193,0)</f>
        <v>-1.2</v>
      </c>
      <c r="N193" s="139">
        <f t="shared" ref="N193:N195" si="62">+IF(I193=0*(AND(J193=0)),H193*K193,0)</f>
        <v>0</v>
      </c>
      <c r="O193" s="139">
        <f t="shared" ref="O193:O195" si="63">+IF(H193=0*(AND(I193=0)),K193,0)</f>
        <v>0</v>
      </c>
      <c r="P193" s="149"/>
    </row>
    <row r="194" spans="2:16" ht="18" x14ac:dyDescent="0.4">
      <c r="B194" s="141"/>
      <c r="C194" s="134"/>
      <c r="D194" s="133"/>
      <c r="E194" s="186" t="s">
        <v>178</v>
      </c>
      <c r="F194" s="177"/>
      <c r="G194" s="174"/>
      <c r="H194" s="187">
        <v>-2.2000000000000002</v>
      </c>
      <c r="I194" s="188">
        <v>1</v>
      </c>
      <c r="J194" s="188"/>
      <c r="K194" s="189">
        <v>2</v>
      </c>
      <c r="L194" s="138">
        <f t="shared" si="60"/>
        <v>0</v>
      </c>
      <c r="M194" s="139">
        <f t="shared" si="61"/>
        <v>-4.4000000000000004</v>
      </c>
      <c r="N194" s="139">
        <f t="shared" si="62"/>
        <v>0</v>
      </c>
      <c r="O194" s="139">
        <f t="shared" si="63"/>
        <v>0</v>
      </c>
      <c r="P194" s="149"/>
    </row>
    <row r="195" spans="2:16" ht="18" x14ac:dyDescent="0.4">
      <c r="B195" s="141"/>
      <c r="C195" s="134"/>
      <c r="D195" s="133"/>
      <c r="E195" s="186" t="s">
        <v>179</v>
      </c>
      <c r="F195" s="177"/>
      <c r="G195" s="174"/>
      <c r="H195" s="187">
        <v>-0.8</v>
      </c>
      <c r="I195" s="188">
        <v>0.6</v>
      </c>
      <c r="J195" s="188"/>
      <c r="K195" s="189">
        <v>1</v>
      </c>
      <c r="L195" s="138">
        <f t="shared" si="60"/>
        <v>0</v>
      </c>
      <c r="M195" s="139">
        <f t="shared" si="61"/>
        <v>-0.48</v>
      </c>
      <c r="N195" s="139">
        <f t="shared" si="62"/>
        <v>0</v>
      </c>
      <c r="O195" s="139">
        <f t="shared" si="63"/>
        <v>0</v>
      </c>
      <c r="P195" s="149"/>
    </row>
    <row r="196" spans="2:16" ht="18" x14ac:dyDescent="0.4">
      <c r="B196" s="141"/>
      <c r="C196" s="134"/>
      <c r="D196" s="133"/>
      <c r="E196" s="143" t="s">
        <v>153</v>
      </c>
      <c r="F196" s="144"/>
      <c r="G196" s="176"/>
      <c r="H196" s="146">
        <v>4.75</v>
      </c>
      <c r="I196" s="147">
        <v>3.3</v>
      </c>
      <c r="J196" s="147"/>
      <c r="K196" s="183">
        <v>3</v>
      </c>
      <c r="L196" s="138">
        <f t="shared" si="40"/>
        <v>0</v>
      </c>
      <c r="M196" s="139">
        <f t="shared" si="41"/>
        <v>47.024999999999999</v>
      </c>
      <c r="N196" s="139">
        <f t="shared" si="42"/>
        <v>0</v>
      </c>
      <c r="O196" s="139">
        <f t="shared" si="43"/>
        <v>0</v>
      </c>
      <c r="P196" s="149"/>
    </row>
    <row r="197" spans="2:16" ht="18" x14ac:dyDescent="0.4">
      <c r="B197" s="141"/>
      <c r="C197" s="134"/>
      <c r="D197" s="133"/>
      <c r="E197" s="143" t="s">
        <v>187</v>
      </c>
      <c r="F197" s="144"/>
      <c r="G197" s="176"/>
      <c r="H197" s="146">
        <v>5.85</v>
      </c>
      <c r="I197" s="147">
        <v>3.3</v>
      </c>
      <c r="J197" s="147"/>
      <c r="K197" s="183">
        <v>1</v>
      </c>
      <c r="L197" s="138">
        <f t="shared" ref="L197" si="64">+(H197*I197*J197)*K197</f>
        <v>0</v>
      </c>
      <c r="M197" s="139">
        <f t="shared" ref="M197" si="65">+IF(J197=0,H197*I197*K197,0)</f>
        <v>19.304999999999996</v>
      </c>
      <c r="N197" s="139">
        <f t="shared" ref="N197" si="66">+IF(I197=0*(AND(J197=0)),H197*K197,0)</f>
        <v>0</v>
      </c>
      <c r="O197" s="139">
        <f t="shared" ref="O197" si="67">+IF(H197=0*(AND(I197=0)),K197,0)</f>
        <v>0</v>
      </c>
      <c r="P197" s="149"/>
    </row>
    <row r="198" spans="2:16" ht="18" x14ac:dyDescent="0.4">
      <c r="B198" s="141"/>
      <c r="C198" s="134"/>
      <c r="D198" s="133"/>
      <c r="E198" s="186" t="s">
        <v>203</v>
      </c>
      <c r="F198" s="177"/>
      <c r="G198" s="174"/>
      <c r="H198" s="187">
        <v>-2.2000000000000002</v>
      </c>
      <c r="I198" s="188">
        <v>2.1</v>
      </c>
      <c r="J198" s="188"/>
      <c r="K198" s="189">
        <v>1</v>
      </c>
      <c r="L198" s="138">
        <f t="shared" si="40"/>
        <v>0</v>
      </c>
      <c r="M198" s="139">
        <f t="shared" si="41"/>
        <v>-4.620000000000001</v>
      </c>
      <c r="N198" s="139">
        <f t="shared" si="42"/>
        <v>0</v>
      </c>
      <c r="O198" s="139">
        <f t="shared" si="43"/>
        <v>0</v>
      </c>
      <c r="P198" s="149"/>
    </row>
    <row r="199" spans="2:16" ht="18.5" thickBot="1" x14ac:dyDescent="0.45">
      <c r="B199" s="141"/>
      <c r="C199" s="142"/>
      <c r="D199" s="133"/>
      <c r="E199" s="150"/>
      <c r="F199" s="151"/>
      <c r="G199" s="152"/>
      <c r="H199" s="153"/>
      <c r="I199" s="154"/>
      <c r="J199" s="154"/>
      <c r="K199" s="155"/>
      <c r="L199" s="156"/>
      <c r="M199" s="156"/>
      <c r="N199" s="157"/>
      <c r="O199" s="157"/>
      <c r="P199" s="158"/>
    </row>
    <row r="200" spans="2:16" ht="18.5" thickTop="1" x14ac:dyDescent="0.4">
      <c r="B200" s="141"/>
      <c r="C200" s="142"/>
      <c r="D200" s="133"/>
      <c r="E200" s="159" t="s">
        <v>146</v>
      </c>
      <c r="F200" s="159"/>
      <c r="G200" s="160"/>
      <c r="H200" s="161"/>
      <c r="I200" s="162"/>
      <c r="J200" s="162"/>
      <c r="K200" s="163"/>
      <c r="L200" s="164">
        <f>SUM(L174:L199)</f>
        <v>0</v>
      </c>
      <c r="M200" s="164">
        <f>SUM(M174:M199)</f>
        <v>304.75229999999999</v>
      </c>
      <c r="N200" s="164">
        <f>SUM(N174:N199)</f>
        <v>0</v>
      </c>
      <c r="O200" s="164">
        <f>SUM(O174:O199)</f>
        <v>0</v>
      </c>
      <c r="P200" s="165" t="str">
        <f>IF(L200&gt;0,"M3",IF(M200&gt;0,"M2",IF(N200&gt;0,"Ml","C/U")))</f>
        <v>M2</v>
      </c>
    </row>
    <row r="201" spans="2:16" ht="18" x14ac:dyDescent="0.4">
      <c r="B201" s="141"/>
      <c r="C201" s="134"/>
      <c r="D201" s="167"/>
      <c r="E201" s="129"/>
      <c r="F201" s="168"/>
      <c r="G201" s="169"/>
      <c r="H201" s="142"/>
      <c r="I201" s="119"/>
      <c r="J201" s="130"/>
      <c r="K201" s="119"/>
      <c r="L201" s="119"/>
      <c r="M201" s="120"/>
      <c r="N201" s="121"/>
      <c r="O201" s="122"/>
      <c r="P201" s="124"/>
    </row>
    <row r="202" spans="2:16" ht="18" x14ac:dyDescent="0.4">
      <c r="B202" s="141"/>
      <c r="C202" s="134"/>
      <c r="D202" s="167"/>
      <c r="E202" s="129"/>
      <c r="F202" s="168"/>
      <c r="G202" s="169"/>
      <c r="H202" s="142"/>
      <c r="I202" s="119"/>
      <c r="J202" s="130"/>
      <c r="K202" s="119"/>
      <c r="L202" s="119"/>
      <c r="M202" s="120"/>
      <c r="N202" s="121"/>
      <c r="O202" s="122"/>
      <c r="P202" s="124"/>
    </row>
    <row r="203" spans="2:16" ht="18" x14ac:dyDescent="0.4">
      <c r="B203" s="141"/>
      <c r="C203" s="134"/>
      <c r="D203" s="167"/>
      <c r="E203" s="129"/>
      <c r="F203" s="168"/>
      <c r="G203" s="169"/>
      <c r="H203" s="142"/>
      <c r="I203" s="119"/>
      <c r="J203" s="130"/>
      <c r="K203" s="119"/>
      <c r="L203" s="119"/>
      <c r="M203" s="120"/>
      <c r="N203" s="121"/>
      <c r="O203" s="122"/>
      <c r="P203" s="124"/>
    </row>
    <row r="204" spans="2:16" ht="18" x14ac:dyDescent="0.4">
      <c r="B204" s="141"/>
      <c r="C204" s="134"/>
      <c r="D204" s="167"/>
      <c r="E204" s="129"/>
      <c r="F204" s="168"/>
      <c r="G204" s="169"/>
      <c r="H204" s="142"/>
      <c r="I204" s="119"/>
      <c r="J204" s="130"/>
      <c r="K204" s="119"/>
      <c r="L204" s="119"/>
      <c r="M204" s="120"/>
      <c r="N204" s="121"/>
      <c r="O204" s="122"/>
      <c r="P204" s="124"/>
    </row>
    <row r="205" spans="2:16" ht="18" x14ac:dyDescent="0.35">
      <c r="B205" s="141"/>
      <c r="C205" s="134"/>
      <c r="D205" s="115">
        <f>'PRESUPUESTO '!C33</f>
        <v>9</v>
      </c>
      <c r="E205" s="185" t="str">
        <f>'PRESUPUESTO '!D33</f>
        <v>PAREDES LIVIANAS</v>
      </c>
      <c r="G205" s="129"/>
      <c r="H205" s="130"/>
      <c r="I205" s="131"/>
      <c r="J205" s="119"/>
      <c r="K205" s="120"/>
      <c r="L205" s="121"/>
      <c r="M205" s="122"/>
      <c r="N205" s="123"/>
      <c r="O205" s="123"/>
      <c r="P205" s="124"/>
    </row>
    <row r="206" spans="2:16" ht="18" x14ac:dyDescent="0.4">
      <c r="B206" s="141"/>
      <c r="C206" s="134"/>
      <c r="D206" s="126">
        <f>'PRESUPUESTO '!C34</f>
        <v>9.1</v>
      </c>
      <c r="E206" s="127" t="str">
        <f>'PRESUPUESTO '!D34</f>
        <v>Suministro y colocación de divisiones livianas con doble forro de tabla cementada, espesor de 1/2",  fijada a bastidores metálicos (postes y canales) de lámina galvanizada tipo pesada @ 40 cm de separación máxima, con tornillos autorroscantes con separación de 16". Juntas ocultas con cinta de malla de fibra de vidrio. Incluye: Pintura final.</v>
      </c>
      <c r="F206" s="128"/>
      <c r="G206" s="129"/>
      <c r="H206" s="130"/>
      <c r="I206" s="131" t="str">
        <f>'PRESUPUESTO '!F34</f>
        <v>M2</v>
      </c>
      <c r="J206" s="119"/>
      <c r="K206" s="120"/>
      <c r="L206" s="121"/>
      <c r="M206" s="122"/>
      <c r="N206" s="123"/>
      <c r="O206" s="123"/>
      <c r="P206" s="124"/>
    </row>
    <row r="207" spans="2:16" ht="18" x14ac:dyDescent="0.4">
      <c r="B207" s="141"/>
      <c r="C207" s="134"/>
      <c r="D207" s="133"/>
      <c r="E207" s="143"/>
      <c r="F207" s="144"/>
      <c r="G207" s="174"/>
      <c r="H207" s="175"/>
      <c r="I207" s="136"/>
      <c r="J207" s="136"/>
      <c r="K207" s="137"/>
      <c r="L207" s="138">
        <f t="shared" ref="L207:L226" si="68">+(H207*I207*J207)*K207</f>
        <v>0</v>
      </c>
      <c r="M207" s="139">
        <f t="shared" ref="M207:M226" si="69">+IF(J207=0,H207*I207*K207,0)</f>
        <v>0</v>
      </c>
      <c r="N207" s="139">
        <f t="shared" ref="N207:N226" si="70">+IF(I207=0*(AND(J207=0)),H207*K207,0)</f>
        <v>0</v>
      </c>
      <c r="O207" s="139">
        <f t="shared" ref="O207:O226" si="71">+IF(H207=0*(AND(I207=0)),K207,0)</f>
        <v>0</v>
      </c>
      <c r="P207" s="140"/>
    </row>
    <row r="208" spans="2:16" ht="18" x14ac:dyDescent="0.4">
      <c r="B208" s="141"/>
      <c r="C208" s="134"/>
      <c r="D208" s="133"/>
      <c r="E208" s="143" t="s">
        <v>180</v>
      </c>
      <c r="F208" s="177"/>
      <c r="G208" s="174"/>
      <c r="H208" s="146">
        <v>17.649999999999999</v>
      </c>
      <c r="I208" s="147">
        <v>2.9</v>
      </c>
      <c r="J208" s="147"/>
      <c r="K208" s="183">
        <v>1</v>
      </c>
      <c r="L208" s="138">
        <f t="shared" si="68"/>
        <v>0</v>
      </c>
      <c r="M208" s="139">
        <f t="shared" si="69"/>
        <v>51.184999999999995</v>
      </c>
      <c r="N208" s="139">
        <f t="shared" si="70"/>
        <v>0</v>
      </c>
      <c r="O208" s="139">
        <f t="shared" si="71"/>
        <v>0</v>
      </c>
      <c r="P208" s="149"/>
    </row>
    <row r="209" spans="2:16" ht="18" x14ac:dyDescent="0.4">
      <c r="B209" s="141"/>
      <c r="C209" s="134"/>
      <c r="D209" s="133"/>
      <c r="E209" s="186" t="s">
        <v>181</v>
      </c>
      <c r="F209" s="177"/>
      <c r="G209" s="174"/>
      <c r="H209" s="187">
        <v>-2.2000000000000002</v>
      </c>
      <c r="I209" s="188">
        <v>0.9</v>
      </c>
      <c r="J209" s="188"/>
      <c r="K209" s="189">
        <v>2</v>
      </c>
      <c r="L209" s="138">
        <f t="shared" si="68"/>
        <v>0</v>
      </c>
      <c r="M209" s="139">
        <f t="shared" si="69"/>
        <v>-3.9600000000000004</v>
      </c>
      <c r="N209" s="139">
        <f t="shared" si="70"/>
        <v>0</v>
      </c>
      <c r="O209" s="139">
        <f t="shared" si="71"/>
        <v>0</v>
      </c>
      <c r="P209" s="149"/>
    </row>
    <row r="210" spans="2:16" ht="18" x14ac:dyDescent="0.4">
      <c r="B210" s="141"/>
      <c r="C210" s="134"/>
      <c r="D210" s="133"/>
      <c r="E210" s="186" t="s">
        <v>182</v>
      </c>
      <c r="F210" s="177"/>
      <c r="G210" s="174"/>
      <c r="H210" s="187">
        <v>-2.2000000000000002</v>
      </c>
      <c r="I210" s="188">
        <v>0.85</v>
      </c>
      <c r="J210" s="188"/>
      <c r="K210" s="189">
        <v>1</v>
      </c>
      <c r="L210" s="138">
        <f t="shared" si="68"/>
        <v>0</v>
      </c>
      <c r="M210" s="139">
        <f t="shared" si="69"/>
        <v>-1.87</v>
      </c>
      <c r="N210" s="139">
        <f t="shared" si="70"/>
        <v>0</v>
      </c>
      <c r="O210" s="139">
        <f t="shared" si="71"/>
        <v>0</v>
      </c>
      <c r="P210" s="149"/>
    </row>
    <row r="211" spans="2:16" ht="18" x14ac:dyDescent="0.4">
      <c r="B211" s="141"/>
      <c r="C211" s="134"/>
      <c r="D211" s="133"/>
      <c r="E211" s="186" t="s">
        <v>183</v>
      </c>
      <c r="F211" s="177"/>
      <c r="G211" s="174"/>
      <c r="H211" s="187">
        <v>-2.2000000000000002</v>
      </c>
      <c r="I211" s="188">
        <v>1</v>
      </c>
      <c r="J211" s="188"/>
      <c r="K211" s="189">
        <v>2</v>
      </c>
      <c r="L211" s="138">
        <f t="shared" si="68"/>
        <v>0</v>
      </c>
      <c r="M211" s="139">
        <f t="shared" si="69"/>
        <v>-4.4000000000000004</v>
      </c>
      <c r="N211" s="139">
        <f t="shared" si="70"/>
        <v>0</v>
      </c>
      <c r="O211" s="139">
        <f t="shared" si="71"/>
        <v>0</v>
      </c>
      <c r="P211" s="149"/>
    </row>
    <row r="212" spans="2:16" ht="18" x14ac:dyDescent="0.4">
      <c r="B212" s="141"/>
      <c r="C212" s="134"/>
      <c r="D212" s="133"/>
      <c r="E212" s="186" t="s">
        <v>184</v>
      </c>
      <c r="F212" s="177"/>
      <c r="G212" s="174"/>
      <c r="H212" s="187">
        <v>-2.2000000000000002</v>
      </c>
      <c r="I212" s="188">
        <v>1.9</v>
      </c>
      <c r="J212" s="188"/>
      <c r="K212" s="189">
        <v>1</v>
      </c>
      <c r="L212" s="138">
        <f t="shared" si="68"/>
        <v>0</v>
      </c>
      <c r="M212" s="139">
        <f t="shared" si="69"/>
        <v>-4.18</v>
      </c>
      <c r="N212" s="139">
        <f t="shared" si="70"/>
        <v>0</v>
      </c>
      <c r="O212" s="139">
        <f t="shared" si="71"/>
        <v>0</v>
      </c>
      <c r="P212" s="149"/>
    </row>
    <row r="213" spans="2:16" ht="18" x14ac:dyDescent="0.4">
      <c r="B213" s="141"/>
      <c r="C213" s="134"/>
      <c r="D213" s="133"/>
      <c r="E213" s="143" t="s">
        <v>185</v>
      </c>
      <c r="F213" s="177"/>
      <c r="G213" s="174"/>
      <c r="H213" s="146">
        <v>8.51</v>
      </c>
      <c r="I213" s="147">
        <v>2.9</v>
      </c>
      <c r="J213" s="147"/>
      <c r="K213" s="183">
        <v>1</v>
      </c>
      <c r="L213" s="138">
        <f t="shared" si="68"/>
        <v>0</v>
      </c>
      <c r="M213" s="139">
        <f t="shared" si="69"/>
        <v>24.678999999999998</v>
      </c>
      <c r="N213" s="139">
        <f t="shared" si="70"/>
        <v>0</v>
      </c>
      <c r="O213" s="139">
        <f t="shared" si="71"/>
        <v>0</v>
      </c>
      <c r="P213" s="149"/>
    </row>
    <row r="214" spans="2:16" ht="18" x14ac:dyDescent="0.4">
      <c r="B214" s="141"/>
      <c r="C214" s="134"/>
      <c r="D214" s="133"/>
      <c r="E214" s="143" t="s">
        <v>186</v>
      </c>
      <c r="F214" s="177"/>
      <c r="G214" s="174"/>
      <c r="H214" s="146">
        <v>2.48</v>
      </c>
      <c r="I214" s="147">
        <v>2.9</v>
      </c>
      <c r="J214" s="147"/>
      <c r="K214" s="183">
        <v>1</v>
      </c>
      <c r="L214" s="138">
        <f t="shared" si="68"/>
        <v>0</v>
      </c>
      <c r="M214" s="139">
        <f t="shared" si="69"/>
        <v>7.1920000000000002</v>
      </c>
      <c r="N214" s="139">
        <f t="shared" si="70"/>
        <v>0</v>
      </c>
      <c r="O214" s="139">
        <f t="shared" si="71"/>
        <v>0</v>
      </c>
      <c r="P214" s="149"/>
    </row>
    <row r="215" spans="2:16" ht="18" x14ac:dyDescent="0.4">
      <c r="B215" s="141"/>
      <c r="C215" s="134"/>
      <c r="D215" s="133"/>
      <c r="E215" s="143" t="s">
        <v>188</v>
      </c>
      <c r="F215" s="177"/>
      <c r="G215" s="174"/>
      <c r="H215" s="146">
        <v>2.4500000000000002</v>
      </c>
      <c r="I215" s="147">
        <v>2.9</v>
      </c>
      <c r="J215" s="147"/>
      <c r="K215" s="183">
        <v>1</v>
      </c>
      <c r="L215" s="138">
        <f t="shared" si="68"/>
        <v>0</v>
      </c>
      <c r="M215" s="139">
        <f t="shared" si="69"/>
        <v>7.1050000000000004</v>
      </c>
      <c r="N215" s="139">
        <f t="shared" si="70"/>
        <v>0</v>
      </c>
      <c r="O215" s="139">
        <f t="shared" si="71"/>
        <v>0</v>
      </c>
      <c r="P215" s="149"/>
    </row>
    <row r="216" spans="2:16" ht="18" x14ac:dyDescent="0.4">
      <c r="B216" s="141"/>
      <c r="C216" s="134"/>
      <c r="D216" s="133"/>
      <c r="E216" s="143" t="s">
        <v>187</v>
      </c>
      <c r="F216" s="177"/>
      <c r="G216" s="174"/>
      <c r="H216" s="146">
        <v>5.52</v>
      </c>
      <c r="I216" s="147">
        <v>2.9</v>
      </c>
      <c r="J216" s="147"/>
      <c r="K216" s="183">
        <v>1</v>
      </c>
      <c r="L216" s="138">
        <f t="shared" si="68"/>
        <v>0</v>
      </c>
      <c r="M216" s="139">
        <f t="shared" si="69"/>
        <v>16.007999999999999</v>
      </c>
      <c r="N216" s="139">
        <f t="shared" si="70"/>
        <v>0</v>
      </c>
      <c r="O216" s="139">
        <f t="shared" si="71"/>
        <v>0</v>
      </c>
      <c r="P216" s="149"/>
    </row>
    <row r="217" spans="2:16" ht="18" x14ac:dyDescent="0.4">
      <c r="B217" s="141"/>
      <c r="C217" s="134"/>
      <c r="D217" s="133"/>
      <c r="E217" s="186" t="s">
        <v>189</v>
      </c>
      <c r="F217" s="177"/>
      <c r="G217" s="174"/>
      <c r="H217" s="187">
        <v>-2.2000000000000002</v>
      </c>
      <c r="I217" s="188">
        <v>1</v>
      </c>
      <c r="J217" s="188"/>
      <c r="K217" s="189">
        <v>1</v>
      </c>
      <c r="L217" s="138">
        <f t="shared" si="68"/>
        <v>0</v>
      </c>
      <c r="M217" s="139">
        <f t="shared" si="69"/>
        <v>-2.2000000000000002</v>
      </c>
      <c r="N217" s="139">
        <f t="shared" si="70"/>
        <v>0</v>
      </c>
      <c r="O217" s="139">
        <f t="shared" si="71"/>
        <v>0</v>
      </c>
      <c r="P217" s="149"/>
    </row>
    <row r="218" spans="2:16" ht="18" x14ac:dyDescent="0.4">
      <c r="B218" s="141"/>
      <c r="C218" s="134"/>
      <c r="D218" s="133"/>
      <c r="E218" s="143" t="s">
        <v>190</v>
      </c>
      <c r="F218" s="177"/>
      <c r="G218" s="174"/>
      <c r="H218" s="146">
        <v>17.95</v>
      </c>
      <c r="I218" s="147">
        <v>2.9</v>
      </c>
      <c r="J218" s="147"/>
      <c r="K218" s="183">
        <v>1</v>
      </c>
      <c r="L218" s="138">
        <f t="shared" ref="L218" si="72">+(H218*I218*J218)*K218</f>
        <v>0</v>
      </c>
      <c r="M218" s="139">
        <f t="shared" ref="M218" si="73">+IF(J218=0,H218*I218*K218,0)</f>
        <v>52.055</v>
      </c>
      <c r="N218" s="139">
        <f t="shared" ref="N218" si="74">+IF(I218=0*(AND(J218=0)),H218*K218,0)</f>
        <v>0</v>
      </c>
      <c r="O218" s="139">
        <f t="shared" ref="O218" si="75">+IF(H218=0*(AND(I218=0)),K218,0)</f>
        <v>0</v>
      </c>
      <c r="P218" s="149"/>
    </row>
    <row r="219" spans="2:16" ht="18" x14ac:dyDescent="0.4">
      <c r="B219" s="141"/>
      <c r="C219" s="134"/>
      <c r="D219" s="133"/>
      <c r="E219" s="186" t="s">
        <v>191</v>
      </c>
      <c r="F219" s="177"/>
      <c r="G219" s="174"/>
      <c r="H219" s="187">
        <v>-2.1</v>
      </c>
      <c r="I219" s="188">
        <v>1.2</v>
      </c>
      <c r="J219" s="188"/>
      <c r="K219" s="189">
        <v>1</v>
      </c>
      <c r="L219" s="138">
        <f t="shared" si="68"/>
        <v>0</v>
      </c>
      <c r="M219" s="139">
        <f t="shared" si="69"/>
        <v>-2.52</v>
      </c>
      <c r="N219" s="139">
        <f t="shared" si="70"/>
        <v>0</v>
      </c>
      <c r="O219" s="139">
        <f t="shared" si="71"/>
        <v>0</v>
      </c>
      <c r="P219" s="149"/>
    </row>
    <row r="220" spans="2:16" ht="18" x14ac:dyDescent="0.4">
      <c r="B220" s="141"/>
      <c r="C220" s="134"/>
      <c r="D220" s="133"/>
      <c r="E220" s="186" t="s">
        <v>192</v>
      </c>
      <c r="F220" s="177"/>
      <c r="G220" s="174"/>
      <c r="H220" s="187">
        <v>-2.2000000000000002</v>
      </c>
      <c r="I220" s="188">
        <v>1</v>
      </c>
      <c r="J220" s="188"/>
      <c r="K220" s="189">
        <v>2</v>
      </c>
      <c r="L220" s="138">
        <f t="shared" ref="L220:L221" si="76">+(H220*I220*J220)*K220</f>
        <v>0</v>
      </c>
      <c r="M220" s="139">
        <f t="shared" ref="M220:M221" si="77">+IF(J220=0,H220*I220*K220,0)</f>
        <v>-4.4000000000000004</v>
      </c>
      <c r="N220" s="139">
        <f t="shared" ref="N220:N221" si="78">+IF(I220=0*(AND(J220=0)),H220*K220,0)</f>
        <v>0</v>
      </c>
      <c r="O220" s="139">
        <f t="shared" ref="O220:O221" si="79">+IF(H220=0*(AND(I220=0)),K220,0)</f>
        <v>0</v>
      </c>
      <c r="P220" s="149"/>
    </row>
    <row r="221" spans="2:16" ht="18" x14ac:dyDescent="0.4">
      <c r="B221" s="141"/>
      <c r="C221" s="134"/>
      <c r="D221" s="133"/>
      <c r="E221" s="186" t="s">
        <v>193</v>
      </c>
      <c r="F221" s="177"/>
      <c r="G221" s="174"/>
      <c r="H221" s="187">
        <v>-2.2000000000000002</v>
      </c>
      <c r="I221" s="188">
        <v>0.9</v>
      </c>
      <c r="J221" s="188"/>
      <c r="K221" s="189">
        <v>1</v>
      </c>
      <c r="L221" s="138">
        <f t="shared" si="76"/>
        <v>0</v>
      </c>
      <c r="M221" s="139">
        <f t="shared" si="77"/>
        <v>-1.9800000000000002</v>
      </c>
      <c r="N221" s="139">
        <f t="shared" si="78"/>
        <v>0</v>
      </c>
      <c r="O221" s="139">
        <f t="shared" si="79"/>
        <v>0</v>
      </c>
      <c r="P221" s="149"/>
    </row>
    <row r="222" spans="2:16" ht="18" x14ac:dyDescent="0.4">
      <c r="B222" s="141"/>
      <c r="C222" s="134"/>
      <c r="D222" s="133"/>
      <c r="E222" s="186" t="s">
        <v>194</v>
      </c>
      <c r="F222" s="177"/>
      <c r="G222" s="174"/>
      <c r="H222" s="187">
        <v>-2.8</v>
      </c>
      <c r="I222" s="188">
        <v>1.2</v>
      </c>
      <c r="J222" s="188"/>
      <c r="K222" s="189">
        <v>1</v>
      </c>
      <c r="L222" s="138">
        <f t="shared" ref="L222" si="80">+(H222*I222*J222)*K222</f>
        <v>0</v>
      </c>
      <c r="M222" s="139">
        <f t="shared" ref="M222" si="81">+IF(J222=0,H222*I222*K222,0)</f>
        <v>-3.36</v>
      </c>
      <c r="N222" s="139">
        <f t="shared" ref="N222" si="82">+IF(I222=0*(AND(J222=0)),H222*K222,0)</f>
        <v>0</v>
      </c>
      <c r="O222" s="139">
        <f t="shared" ref="O222" si="83">+IF(H222=0*(AND(I222=0)),K222,0)</f>
        <v>0</v>
      </c>
      <c r="P222" s="149"/>
    </row>
    <row r="223" spans="2:16" ht="18" x14ac:dyDescent="0.4">
      <c r="B223" s="141"/>
      <c r="C223" s="134"/>
      <c r="D223" s="133"/>
      <c r="E223" s="143" t="s">
        <v>195</v>
      </c>
      <c r="F223" s="177"/>
      <c r="G223" s="174"/>
      <c r="H223" s="146">
        <v>4.5</v>
      </c>
      <c r="I223" s="147">
        <v>2.9</v>
      </c>
      <c r="J223" s="147"/>
      <c r="K223" s="183">
        <v>1</v>
      </c>
      <c r="L223" s="138">
        <f t="shared" si="68"/>
        <v>0</v>
      </c>
      <c r="M223" s="139">
        <f t="shared" si="69"/>
        <v>13.049999999999999</v>
      </c>
      <c r="N223" s="139">
        <f t="shared" si="70"/>
        <v>0</v>
      </c>
      <c r="O223" s="139">
        <f t="shared" si="71"/>
        <v>0</v>
      </c>
      <c r="P223" s="149"/>
    </row>
    <row r="224" spans="2:16" ht="18" x14ac:dyDescent="0.4">
      <c r="B224" s="141"/>
      <c r="C224" s="134"/>
      <c r="D224" s="133"/>
      <c r="E224" s="186" t="s">
        <v>196</v>
      </c>
      <c r="F224" s="177"/>
      <c r="G224" s="174"/>
      <c r="H224" s="187">
        <v>-2.2000000000000002</v>
      </c>
      <c r="I224" s="188">
        <v>0.9</v>
      </c>
      <c r="J224" s="188"/>
      <c r="K224" s="189">
        <v>1</v>
      </c>
      <c r="L224" s="138">
        <f t="shared" ref="L224" si="84">+(H224*I224*J224)*K224</f>
        <v>0</v>
      </c>
      <c r="M224" s="139">
        <f t="shared" ref="M224" si="85">+IF(J224=0,H224*I224*K224,0)</f>
        <v>-1.9800000000000002</v>
      </c>
      <c r="N224" s="139">
        <f t="shared" ref="N224" si="86">+IF(I224=0*(AND(J224=0)),H224*K224,0)</f>
        <v>0</v>
      </c>
      <c r="O224" s="139">
        <f t="shared" ref="O224" si="87">+IF(H224=0*(AND(I224=0)),K224,0)</f>
        <v>0</v>
      </c>
      <c r="P224" s="149"/>
    </row>
    <row r="225" spans="2:16" ht="18" x14ac:dyDescent="0.4">
      <c r="B225" s="141"/>
      <c r="C225" s="134"/>
      <c r="D225" s="133"/>
      <c r="E225" s="143" t="s">
        <v>197</v>
      </c>
      <c r="F225" s="177"/>
      <c r="G225" s="174"/>
      <c r="H225" s="146">
        <v>1.5</v>
      </c>
      <c r="I225" s="147">
        <v>2.9</v>
      </c>
      <c r="J225" s="147"/>
      <c r="K225" s="183">
        <v>1</v>
      </c>
      <c r="L225" s="138">
        <f t="shared" si="68"/>
        <v>0</v>
      </c>
      <c r="M225" s="139">
        <f t="shared" si="69"/>
        <v>4.3499999999999996</v>
      </c>
      <c r="N225" s="139">
        <f t="shared" si="70"/>
        <v>0</v>
      </c>
      <c r="O225" s="139">
        <f t="shared" si="71"/>
        <v>0</v>
      </c>
      <c r="P225" s="149"/>
    </row>
    <row r="226" spans="2:16" ht="18" x14ac:dyDescent="0.4">
      <c r="B226" s="141"/>
      <c r="C226" s="134"/>
      <c r="D226" s="133"/>
      <c r="E226" s="186" t="s">
        <v>198</v>
      </c>
      <c r="F226" s="177"/>
      <c r="G226" s="174"/>
      <c r="H226" s="187">
        <v>-2.2000000000000002</v>
      </c>
      <c r="I226" s="188">
        <v>0.8</v>
      </c>
      <c r="J226" s="188"/>
      <c r="K226" s="189">
        <v>1</v>
      </c>
      <c r="L226" s="138">
        <f t="shared" si="68"/>
        <v>0</v>
      </c>
      <c r="M226" s="139">
        <f t="shared" si="69"/>
        <v>-1.7600000000000002</v>
      </c>
      <c r="N226" s="139">
        <f t="shared" si="70"/>
        <v>0</v>
      </c>
      <c r="O226" s="139">
        <f t="shared" si="71"/>
        <v>0</v>
      </c>
      <c r="P226" s="149"/>
    </row>
    <row r="227" spans="2:16" ht="18.5" thickBot="1" x14ac:dyDescent="0.45">
      <c r="B227" s="141"/>
      <c r="C227" s="134"/>
      <c r="D227" s="133"/>
      <c r="E227" s="150"/>
      <c r="F227" s="151"/>
      <c r="G227" s="152"/>
      <c r="H227" s="153"/>
      <c r="I227" s="154"/>
      <c r="J227" s="154"/>
      <c r="K227" s="155"/>
      <c r="L227" s="156"/>
      <c r="M227" s="156"/>
      <c r="N227" s="157"/>
      <c r="O227" s="157"/>
      <c r="P227" s="158"/>
    </row>
    <row r="228" spans="2:16" ht="18.5" thickTop="1" x14ac:dyDescent="0.4">
      <c r="B228" s="141"/>
      <c r="C228" s="134"/>
      <c r="D228" s="133"/>
      <c r="E228" s="159" t="s">
        <v>146</v>
      </c>
      <c r="F228" s="159"/>
      <c r="G228" s="160"/>
      <c r="H228" s="161"/>
      <c r="I228" s="162"/>
      <c r="J228" s="162"/>
      <c r="K228" s="163"/>
      <c r="L228" s="164">
        <f>SUM(L207:L227)</f>
        <v>0</v>
      </c>
      <c r="M228" s="164">
        <f>SUM(M207:M227)</f>
        <v>143.01399999999998</v>
      </c>
      <c r="N228" s="164">
        <f>SUM(N207:N227)</f>
        <v>0</v>
      </c>
      <c r="O228" s="164">
        <f>SUM(O207:O227)</f>
        <v>0</v>
      </c>
      <c r="P228" s="165" t="str">
        <f>IF(L228&gt;0,"M3",IF(M228&gt;0,"M2",IF(N228&gt;0,"Ml","C/U")))</f>
        <v>M2</v>
      </c>
    </row>
    <row r="229" spans="2:16" ht="18" x14ac:dyDescent="0.4">
      <c r="B229" s="141"/>
      <c r="C229" s="134"/>
      <c r="D229" s="167"/>
      <c r="E229" s="129"/>
      <c r="F229" s="168"/>
      <c r="G229" s="169"/>
      <c r="H229" s="142"/>
      <c r="I229" s="119"/>
      <c r="J229" s="130"/>
      <c r="K229" s="119"/>
      <c r="L229" s="119"/>
      <c r="M229" s="120"/>
      <c r="N229" s="121"/>
      <c r="O229" s="122"/>
      <c r="P229" s="124"/>
    </row>
    <row r="230" spans="2:16" ht="18" x14ac:dyDescent="0.4">
      <c r="B230" s="141"/>
      <c r="C230" s="134"/>
      <c r="D230" s="167"/>
      <c r="E230" s="129"/>
      <c r="F230" s="168"/>
      <c r="G230" s="169"/>
      <c r="H230" s="142"/>
      <c r="I230" s="119"/>
      <c r="J230" s="130"/>
      <c r="K230" s="119"/>
      <c r="L230" s="119"/>
      <c r="M230" s="120"/>
      <c r="N230" s="121"/>
      <c r="O230" s="122"/>
      <c r="P230" s="124"/>
    </row>
    <row r="231" spans="2:16" ht="18" x14ac:dyDescent="0.4">
      <c r="B231" s="141"/>
      <c r="C231" s="134"/>
      <c r="D231" s="167"/>
      <c r="E231" s="129"/>
      <c r="F231" s="168"/>
      <c r="G231" s="169"/>
      <c r="H231" s="142"/>
      <c r="I231" s="119"/>
      <c r="J231" s="130"/>
      <c r="K231" s="119"/>
      <c r="L231" s="119"/>
      <c r="M231" s="120"/>
      <c r="N231" s="121"/>
      <c r="O231" s="122"/>
      <c r="P231" s="124"/>
    </row>
    <row r="232" spans="2:16" ht="18" x14ac:dyDescent="0.4">
      <c r="B232" s="141"/>
      <c r="C232" s="134"/>
      <c r="D232" s="167"/>
      <c r="E232" s="129"/>
      <c r="F232" s="168"/>
      <c r="G232" s="169"/>
      <c r="H232" s="142"/>
      <c r="I232" s="119"/>
      <c r="J232" s="130"/>
      <c r="K232" s="119"/>
      <c r="L232" s="119"/>
      <c r="M232" s="120"/>
      <c r="N232" s="121"/>
      <c r="O232" s="122"/>
      <c r="P232" s="124"/>
    </row>
    <row r="233" spans="2:16" ht="18" x14ac:dyDescent="0.4">
      <c r="B233" s="141"/>
      <c r="C233" s="170"/>
      <c r="D233" s="115">
        <f>'PRESUPUESTO '!C35</f>
        <v>10</v>
      </c>
      <c r="E233" s="116" t="str">
        <f>'PRESUPUESTO '!D35</f>
        <v>PISOS</v>
      </c>
      <c r="G233" s="117"/>
      <c r="H233" s="118"/>
      <c r="I233" s="119"/>
      <c r="J233" s="119"/>
      <c r="K233" s="120"/>
      <c r="L233" s="121"/>
      <c r="M233" s="122"/>
      <c r="N233" s="123"/>
      <c r="O233" s="123"/>
      <c r="P233" s="124"/>
    </row>
    <row r="234" spans="2:16" ht="18" x14ac:dyDescent="0.4">
      <c r="B234" s="141"/>
      <c r="C234" s="170"/>
      <c r="D234" s="126">
        <f>'PRESUPUESTO '!C36</f>
        <v>10.1</v>
      </c>
      <c r="E234" s="127" t="str">
        <f>'PRESUPUESTO '!D36</f>
        <v>Base de concreto de 7 cm de espesor para colocación de cerámica, resistencia del concreto de f’c=210Kg/cm2 con electromalla de 6"x6", calibre 10x10; incluye sobre base de piedra cuarta de 12 cm y la preparación de la superficie con mortero especial y aditivo para la nivelación</v>
      </c>
      <c r="F234" s="128"/>
      <c r="G234" s="129"/>
      <c r="H234" s="130"/>
      <c r="I234" s="131" t="str">
        <f>'PRESUPUESTO '!F36</f>
        <v>M2</v>
      </c>
      <c r="J234" s="119"/>
      <c r="K234" s="120"/>
      <c r="L234" s="121"/>
      <c r="M234" s="122"/>
      <c r="N234" s="123"/>
      <c r="O234" s="123"/>
      <c r="P234" s="124"/>
    </row>
    <row r="235" spans="2:16" ht="18" x14ac:dyDescent="0.4">
      <c r="B235" s="141"/>
      <c r="C235" s="170"/>
      <c r="D235" s="133"/>
      <c r="E235" s="143"/>
      <c r="F235" s="173"/>
      <c r="G235" s="174"/>
      <c r="H235" s="175"/>
      <c r="I235" s="136"/>
      <c r="J235" s="136"/>
      <c r="K235" s="137"/>
      <c r="L235" s="138">
        <f>+(H235*I235*J235)*K235</f>
        <v>0</v>
      </c>
      <c r="M235" s="139">
        <f>+IF(J235=0,H235*I235*K235,0)</f>
        <v>0</v>
      </c>
      <c r="N235" s="139">
        <f>+IF(I235=0*(AND(J235=0)),H235*K235,0)</f>
        <v>0</v>
      </c>
      <c r="O235" s="139">
        <f>+IF(H235=0*(AND(I235=0)),K235,0)</f>
        <v>0</v>
      </c>
      <c r="P235" s="140"/>
    </row>
    <row r="236" spans="2:16" ht="18" x14ac:dyDescent="0.4">
      <c r="B236" s="141"/>
      <c r="C236" s="170"/>
      <c r="D236" s="133"/>
      <c r="E236" s="143" t="s">
        <v>199</v>
      </c>
      <c r="F236" s="144"/>
      <c r="G236" s="174"/>
      <c r="H236" s="146">
        <v>20.82</v>
      </c>
      <c r="I236" s="147">
        <v>10.5</v>
      </c>
      <c r="J236" s="147"/>
      <c r="K236" s="148">
        <v>1</v>
      </c>
      <c r="L236" s="138">
        <f>+(H236*I236*J236)*K236</f>
        <v>0</v>
      </c>
      <c r="M236" s="139">
        <f>+IF(J236=0,H236*I236*K236,0)</f>
        <v>218.61</v>
      </c>
      <c r="N236" s="139">
        <f>+IF(I236=0*(AND(J236=0)),H236*K236,0)</f>
        <v>0</v>
      </c>
      <c r="O236" s="139">
        <f>+IF(H236=0*(AND(I236=0)),K236,0)</f>
        <v>0</v>
      </c>
      <c r="P236" s="149"/>
    </row>
    <row r="237" spans="2:16" ht="18.5" thickBot="1" x14ac:dyDescent="0.45">
      <c r="B237" s="141"/>
      <c r="C237" s="170"/>
      <c r="D237" s="133"/>
      <c r="E237" s="150"/>
      <c r="F237" s="151"/>
      <c r="G237" s="152"/>
      <c r="H237" s="153"/>
      <c r="I237" s="154"/>
      <c r="J237" s="154"/>
      <c r="K237" s="155"/>
      <c r="L237" s="156"/>
      <c r="M237" s="156"/>
      <c r="N237" s="157"/>
      <c r="O237" s="157"/>
      <c r="P237" s="158"/>
    </row>
    <row r="238" spans="2:16" ht="18.5" thickTop="1" x14ac:dyDescent="0.4">
      <c r="B238" s="141"/>
      <c r="C238" s="170"/>
      <c r="D238" s="133"/>
      <c r="E238" s="159" t="s">
        <v>146</v>
      </c>
      <c r="F238" s="159"/>
      <c r="G238" s="160"/>
      <c r="H238" s="161"/>
      <c r="I238" s="162"/>
      <c r="J238" s="162"/>
      <c r="K238" s="163"/>
      <c r="L238" s="164">
        <f>SUM(L235:L237)</f>
        <v>0</v>
      </c>
      <c r="M238" s="164">
        <f>SUM(M235:M237)</f>
        <v>218.61</v>
      </c>
      <c r="N238" s="164">
        <f>SUM(N235:N237)</f>
        <v>0</v>
      </c>
      <c r="O238" s="164">
        <f>SUM(O235:O237)</f>
        <v>0</v>
      </c>
      <c r="P238" s="165" t="str">
        <f>IF(L238&gt;0,"M3",IF(M238&gt;0,"M2",IF(N238&gt;0,"Ml","C/U")))</f>
        <v>M2</v>
      </c>
    </row>
    <row r="239" spans="2:16" ht="18" x14ac:dyDescent="0.4">
      <c r="B239" s="141"/>
      <c r="C239" s="134"/>
      <c r="D239" s="167"/>
      <c r="E239" s="129"/>
      <c r="F239" s="168"/>
      <c r="G239" s="169"/>
      <c r="H239" s="142"/>
      <c r="I239" s="119"/>
      <c r="J239" s="130"/>
      <c r="K239" s="119"/>
      <c r="L239" s="119"/>
      <c r="M239" s="120"/>
      <c r="N239" s="121"/>
      <c r="O239" s="122"/>
      <c r="P239" s="124"/>
    </row>
    <row r="240" spans="2:16" ht="18" x14ac:dyDescent="0.4">
      <c r="B240" s="141"/>
      <c r="C240" s="134"/>
      <c r="D240" s="167"/>
      <c r="E240" s="129"/>
      <c r="F240" s="168"/>
      <c r="G240" s="169"/>
      <c r="H240" s="142"/>
      <c r="I240" s="119"/>
      <c r="J240" s="130"/>
      <c r="K240" s="119"/>
      <c r="L240" s="119"/>
      <c r="M240" s="120"/>
      <c r="N240" s="121"/>
      <c r="O240" s="122"/>
      <c r="P240" s="124"/>
    </row>
    <row r="241" spans="2:16" ht="18" x14ac:dyDescent="0.4">
      <c r="B241" s="141"/>
      <c r="C241" s="134"/>
      <c r="D241" s="167"/>
      <c r="E241" s="129"/>
      <c r="F241" s="168"/>
      <c r="G241" s="169"/>
      <c r="H241" s="142"/>
      <c r="I241" s="119"/>
      <c r="J241" s="130"/>
      <c r="K241" s="119"/>
      <c r="L241" s="119"/>
      <c r="M241" s="120"/>
      <c r="N241" s="121"/>
      <c r="O241" s="122"/>
      <c r="P241" s="124"/>
    </row>
    <row r="242" spans="2:16" ht="18" x14ac:dyDescent="0.4">
      <c r="B242" s="141"/>
      <c r="C242" s="134"/>
      <c r="D242" s="167"/>
      <c r="E242" s="129"/>
      <c r="F242" s="168"/>
      <c r="G242" s="169"/>
      <c r="H242" s="142"/>
      <c r="I242" s="119"/>
      <c r="J242" s="130"/>
      <c r="K242" s="119"/>
      <c r="L242" s="119"/>
      <c r="M242" s="120"/>
      <c r="N242" s="121"/>
      <c r="O242" s="122"/>
      <c r="P242" s="124"/>
    </row>
    <row r="243" spans="2:16" ht="43.5" customHeight="1" x14ac:dyDescent="0.4">
      <c r="B243" s="141"/>
      <c r="C243" s="172"/>
      <c r="D243" s="126">
        <f>'PRESUPUESTO '!C38</f>
        <v>10.3</v>
      </c>
      <c r="E243" s="127" t="str">
        <f>'PRESUPUESTO '!D38</f>
        <v>Suministro e instalación de zócalo tipo cerámico h=7 cm</v>
      </c>
      <c r="F243" s="128"/>
      <c r="G243" s="129"/>
      <c r="H243" s="130"/>
      <c r="I243" s="131" t="str">
        <f>'PRESUPUESTO '!F38</f>
        <v>M</v>
      </c>
      <c r="J243" s="119"/>
      <c r="K243" s="120"/>
      <c r="L243" s="121"/>
      <c r="M243" s="122"/>
      <c r="N243" s="123"/>
      <c r="O243" s="123"/>
      <c r="P243" s="124"/>
    </row>
    <row r="244" spans="2:16" ht="18" x14ac:dyDescent="0.4">
      <c r="B244" s="141"/>
      <c r="C244" s="142"/>
      <c r="D244" s="133"/>
      <c r="E244" s="143"/>
      <c r="F244" s="173"/>
      <c r="G244" s="174"/>
      <c r="H244" s="175"/>
      <c r="I244" s="136"/>
      <c r="J244" s="136"/>
      <c r="K244" s="137"/>
      <c r="L244" s="138">
        <f>+(H244*I244*J244)*K244</f>
        <v>0</v>
      </c>
      <c r="M244" s="139">
        <f>+IF(J244=0,H244*I244*K244,0)</f>
        <v>0</v>
      </c>
      <c r="N244" s="139">
        <f>+IF(I244=0*(AND(J244=0)),H244*K244,0)</f>
        <v>0</v>
      </c>
      <c r="O244" s="139">
        <f>+IF(H244=0*(AND(I244=0)),K244,0)</f>
        <v>0</v>
      </c>
      <c r="P244" s="140"/>
    </row>
    <row r="245" spans="2:16" ht="18" x14ac:dyDescent="0.4">
      <c r="B245" s="141"/>
      <c r="C245" s="142"/>
      <c r="D245" s="133"/>
      <c r="E245" s="143" t="s">
        <v>201</v>
      </c>
      <c r="F245" s="144"/>
      <c r="G245" s="174"/>
      <c r="H245" s="146">
        <f>(H175+H176+H182+H183+H184+H185+H186+H187+H188+H189+H190+H196+H197+H198+H208+H209+H210+H211+H212+H213+H214+H215+H216+H217+H218+H219+H220+H221+H222+H223+H224+H225+H226)*2</f>
        <v>202.13999999999996</v>
      </c>
      <c r="I245" s="147"/>
      <c r="J245" s="147"/>
      <c r="K245" s="148">
        <v>1</v>
      </c>
      <c r="L245" s="138">
        <f>+(H245*I245*J245)*K245</f>
        <v>0</v>
      </c>
      <c r="M245" s="139">
        <f>+IF(J245=0,H245*I245*K245,0)</f>
        <v>0</v>
      </c>
      <c r="N245" s="139">
        <f>+IF(I245=0*(AND(J245=0)),H245*K245,0)</f>
        <v>202.13999999999996</v>
      </c>
      <c r="O245" s="139">
        <f>+IF(H245=0*(AND(I245=0)),K245,0)</f>
        <v>0</v>
      </c>
      <c r="P245" s="149"/>
    </row>
    <row r="246" spans="2:16" ht="18" x14ac:dyDescent="0.4">
      <c r="B246" s="141"/>
      <c r="C246" s="142"/>
      <c r="D246" s="133"/>
      <c r="E246" s="197" t="s">
        <v>163</v>
      </c>
      <c r="F246" s="198"/>
      <c r="G246" s="199"/>
      <c r="H246" s="200">
        <v>-11.1</v>
      </c>
      <c r="I246" s="201"/>
      <c r="J246" s="201"/>
      <c r="K246" s="202">
        <v>2</v>
      </c>
      <c r="L246" s="138">
        <f t="shared" ref="L246:L247" si="88">+(H246*I246*J246)*K246</f>
        <v>0</v>
      </c>
      <c r="M246" s="139">
        <f t="shared" ref="M246:M247" si="89">+IF(J246=0,H246*I246*K246,0)</f>
        <v>0</v>
      </c>
      <c r="N246" s="139">
        <f t="shared" ref="N246:N247" si="90">+IF(I246=0*(AND(J246=0)),H246*K246,0)</f>
        <v>-22.2</v>
      </c>
      <c r="O246" s="139">
        <f t="shared" ref="O246:O247" si="91">+IF(H246=0*(AND(I246=0)),K246,0)</f>
        <v>0</v>
      </c>
      <c r="P246" s="149"/>
    </row>
    <row r="247" spans="2:16" ht="18" x14ac:dyDescent="0.4">
      <c r="B247" s="141"/>
      <c r="C247" s="142"/>
      <c r="D247" s="133"/>
      <c r="E247" s="197" t="s">
        <v>155</v>
      </c>
      <c r="F247" s="203"/>
      <c r="G247" s="204"/>
      <c r="H247" s="200">
        <v>-20.51</v>
      </c>
      <c r="I247" s="201"/>
      <c r="J247" s="201"/>
      <c r="K247" s="202">
        <v>2</v>
      </c>
      <c r="L247" s="138">
        <f t="shared" si="88"/>
        <v>0</v>
      </c>
      <c r="M247" s="139">
        <f t="shared" si="89"/>
        <v>0</v>
      </c>
      <c r="N247" s="139">
        <f t="shared" si="90"/>
        <v>-41.02</v>
      </c>
      <c r="O247" s="139">
        <f t="shared" si="91"/>
        <v>0</v>
      </c>
      <c r="P247" s="149"/>
    </row>
    <row r="248" spans="2:16" ht="18" x14ac:dyDescent="0.4">
      <c r="B248" s="141"/>
      <c r="C248" s="142"/>
      <c r="D248" s="133"/>
      <c r="E248" s="197" t="s">
        <v>202</v>
      </c>
      <c r="F248" s="203"/>
      <c r="G248" s="204"/>
      <c r="H248" s="200">
        <v>-28.12</v>
      </c>
      <c r="I248" s="201"/>
      <c r="J248" s="201"/>
      <c r="K248" s="202">
        <v>1</v>
      </c>
      <c r="L248" s="138">
        <f t="shared" ref="L248" si="92">+(H248*I248*J248)*K248</f>
        <v>0</v>
      </c>
      <c r="M248" s="139">
        <f t="shared" ref="M248" si="93">+IF(J248=0,H248*I248*K248,0)</f>
        <v>0</v>
      </c>
      <c r="N248" s="139">
        <f t="shared" ref="N248" si="94">+IF(I248=0*(AND(J248=0)),H248*K248,0)</f>
        <v>-28.12</v>
      </c>
      <c r="O248" s="139">
        <f t="shared" ref="O248" si="95">+IF(H248=0*(AND(I248=0)),K248,0)</f>
        <v>0</v>
      </c>
      <c r="P248" s="149"/>
    </row>
    <row r="249" spans="2:16" ht="18.5" thickBot="1" x14ac:dyDescent="0.45">
      <c r="B249" s="141"/>
      <c r="C249" s="142"/>
      <c r="D249" s="133"/>
      <c r="E249" s="150"/>
      <c r="F249" s="151"/>
      <c r="G249" s="152"/>
      <c r="H249" s="153"/>
      <c r="I249" s="154"/>
      <c r="J249" s="154"/>
      <c r="K249" s="155"/>
      <c r="L249" s="156"/>
      <c r="M249" s="156"/>
      <c r="N249" s="157"/>
      <c r="O249" s="157"/>
      <c r="P249" s="158"/>
    </row>
    <row r="250" spans="2:16" ht="18.5" thickTop="1" x14ac:dyDescent="0.4">
      <c r="B250" s="141"/>
      <c r="C250" s="142"/>
      <c r="D250" s="133"/>
      <c r="E250" s="159" t="s">
        <v>146</v>
      </c>
      <c r="F250" s="159"/>
      <c r="G250" s="160"/>
      <c r="H250" s="161"/>
      <c r="I250" s="162"/>
      <c r="J250" s="162"/>
      <c r="K250" s="163"/>
      <c r="L250" s="164">
        <f>SUM(L244:L249)</f>
        <v>0</v>
      </c>
      <c r="M250" s="164">
        <f>SUM(M244:M249)</f>
        <v>0</v>
      </c>
      <c r="N250" s="164">
        <f>SUM(N244:N249)</f>
        <v>110.79999999999995</v>
      </c>
      <c r="O250" s="164">
        <f>SUM(O244:O249)</f>
        <v>0</v>
      </c>
      <c r="P250" s="165" t="str">
        <f>IF(L250&gt;0,"M3",IF(M250&gt;0,"M2",IF(N250&gt;0,"Ml","C/U")))</f>
        <v>Ml</v>
      </c>
    </row>
    <row r="251" spans="2:16" ht="18" x14ac:dyDescent="0.4">
      <c r="B251" s="141"/>
      <c r="C251" s="134"/>
      <c r="D251" s="167"/>
      <c r="E251" s="129"/>
      <c r="F251" s="168"/>
      <c r="G251" s="169"/>
      <c r="H251" s="142"/>
      <c r="I251" s="119"/>
      <c r="J251" s="130"/>
      <c r="K251" s="119"/>
      <c r="L251" s="119"/>
      <c r="M251" s="120"/>
      <c r="N251" s="121"/>
      <c r="O251" s="122"/>
      <c r="P251" s="124"/>
    </row>
    <row r="252" spans="2:16" ht="18" x14ac:dyDescent="0.4">
      <c r="B252" s="141"/>
      <c r="C252" s="134"/>
      <c r="D252" s="167"/>
      <c r="E252" s="129"/>
      <c r="F252" s="168"/>
      <c r="G252" s="169"/>
      <c r="H252" s="142"/>
      <c r="I252" s="119"/>
      <c r="J252" s="130"/>
      <c r="K252" s="119"/>
      <c r="L252" s="119"/>
      <c r="M252" s="120"/>
      <c r="N252" s="121"/>
      <c r="O252" s="122"/>
      <c r="P252" s="124"/>
    </row>
    <row r="253" spans="2:16" ht="18" x14ac:dyDescent="0.4">
      <c r="B253" s="141"/>
      <c r="C253" s="134"/>
      <c r="D253" s="167"/>
      <c r="E253" s="129"/>
      <c r="F253" s="168"/>
      <c r="G253" s="169"/>
      <c r="H253" s="142"/>
      <c r="I253" s="119"/>
      <c r="J253" s="130"/>
      <c r="K253" s="119"/>
      <c r="L253" s="119"/>
      <c r="M253" s="120"/>
      <c r="N253" s="121"/>
      <c r="O253" s="122"/>
      <c r="P253" s="124"/>
    </row>
    <row r="254" spans="2:16" ht="18" x14ac:dyDescent="0.4">
      <c r="B254" s="141"/>
      <c r="C254" s="134"/>
      <c r="D254" s="167"/>
      <c r="E254" s="129"/>
      <c r="F254" s="168"/>
      <c r="G254" s="169"/>
      <c r="H254" s="142"/>
      <c r="I254" s="119"/>
      <c r="J254" s="130"/>
      <c r="K254" s="119"/>
      <c r="L254" s="119"/>
      <c r="M254" s="120"/>
      <c r="N254" s="121"/>
      <c r="O254" s="122"/>
      <c r="P254" s="124"/>
    </row>
    <row r="255" spans="2:16" ht="18" x14ac:dyDescent="0.4">
      <c r="B255" s="141"/>
      <c r="C255" s="134"/>
      <c r="D255" s="115">
        <f>'PRESUPUESTO '!C43</f>
        <v>11</v>
      </c>
      <c r="E255" s="116" t="str">
        <f>'PRESUPUESTO '!D43</f>
        <v xml:space="preserve">ACABADOS </v>
      </c>
      <c r="G255" s="117"/>
      <c r="H255" s="118"/>
      <c r="I255" s="119"/>
      <c r="J255" s="119"/>
      <c r="K255" s="120"/>
      <c r="L255" s="121"/>
      <c r="M255" s="122"/>
      <c r="N255" s="123"/>
      <c r="O255" s="123"/>
      <c r="P255" s="124"/>
    </row>
    <row r="256" spans="2:16" ht="18" x14ac:dyDescent="0.4">
      <c r="B256" s="141"/>
      <c r="C256" s="134"/>
      <c r="D256" s="126">
        <f>'PRESUPUESTO '!C44</f>
        <v>11.1</v>
      </c>
      <c r="E256" s="127" t="str">
        <f>'PRESUPUESTO '!D44</f>
        <v>(Código 1) Suministro y aplicación de dos manos (mínimo) de pintura epoxica; acabado semibrillante, incluye curado y base, según especificaciones técnicas.</v>
      </c>
      <c r="F256" s="128"/>
      <c r="G256" s="129"/>
      <c r="H256" s="130"/>
      <c r="I256" s="131" t="str">
        <f>'PRESUPUESTO '!F44</f>
        <v>M2</v>
      </c>
      <c r="J256" s="119"/>
      <c r="K256" s="120"/>
      <c r="L256" s="121"/>
      <c r="M256" s="122"/>
      <c r="N256" s="123"/>
      <c r="O256" s="123"/>
      <c r="P256" s="124"/>
    </row>
    <row r="257" spans="2:16" ht="18" x14ac:dyDescent="0.4">
      <c r="B257" s="141"/>
      <c r="C257" s="134"/>
      <c r="D257" s="133"/>
      <c r="E257" s="143"/>
      <c r="F257" s="173"/>
      <c r="G257" s="174"/>
      <c r="H257" s="175"/>
      <c r="I257" s="136"/>
      <c r="J257" s="136"/>
      <c r="K257" s="137"/>
      <c r="L257" s="138">
        <f>+(H257*I257*J257)*K257</f>
        <v>0</v>
      </c>
      <c r="M257" s="139">
        <f>+IF(J257=0,H257*I257*K257,0)</f>
        <v>0</v>
      </c>
      <c r="N257" s="139">
        <f>+IF(I257=0*(AND(J257=0)),H257*K257,0)</f>
        <v>0</v>
      </c>
      <c r="O257" s="139">
        <f>+IF(H257=0*(AND(I257=0)),K257,0)</f>
        <v>0</v>
      </c>
      <c r="P257" s="140"/>
    </row>
    <row r="258" spans="2:16" ht="18" x14ac:dyDescent="0.4">
      <c r="B258" s="141"/>
      <c r="C258" s="134"/>
      <c r="D258" s="133"/>
      <c r="E258" s="143" t="s">
        <v>162</v>
      </c>
      <c r="F258" s="177"/>
      <c r="G258" s="174"/>
      <c r="H258" s="146">
        <v>4.33</v>
      </c>
      <c r="I258" s="147">
        <v>3.3</v>
      </c>
      <c r="J258" s="147"/>
      <c r="K258" s="183">
        <v>2</v>
      </c>
      <c r="L258" s="138">
        <f t="shared" ref="L258:L262" si="96">+(H258*I258*J258)*K258</f>
        <v>0</v>
      </c>
      <c r="M258" s="139">
        <f t="shared" ref="M258:M262" si="97">+IF(J258=0,H258*I258*K258,0)</f>
        <v>28.577999999999999</v>
      </c>
      <c r="N258" s="139">
        <f t="shared" ref="N258:N262" si="98">+IF(I258=0*(AND(J258=0)),H258*K258,0)</f>
        <v>0</v>
      </c>
      <c r="O258" s="139">
        <f t="shared" ref="O258:O262" si="99">+IF(H258=0*(AND(I258=0)),K258,0)</f>
        <v>0</v>
      </c>
      <c r="P258" s="149"/>
    </row>
    <row r="259" spans="2:16" ht="18" x14ac:dyDescent="0.4">
      <c r="B259" s="141"/>
      <c r="C259" s="134"/>
      <c r="D259" s="133"/>
      <c r="E259" s="143" t="s">
        <v>161</v>
      </c>
      <c r="F259" s="177"/>
      <c r="G259" s="174"/>
      <c r="H259" s="146">
        <v>4.33</v>
      </c>
      <c r="I259" s="147">
        <v>0.65</v>
      </c>
      <c r="J259" s="147"/>
      <c r="K259" s="183">
        <v>1</v>
      </c>
      <c r="L259" s="138">
        <f t="shared" si="96"/>
        <v>0</v>
      </c>
      <c r="M259" s="139">
        <f t="shared" si="97"/>
        <v>2.8145000000000002</v>
      </c>
      <c r="N259" s="139">
        <f t="shared" si="98"/>
        <v>0</v>
      </c>
      <c r="O259" s="139">
        <f t="shared" si="99"/>
        <v>0</v>
      </c>
      <c r="P259" s="149"/>
    </row>
    <row r="260" spans="2:16" ht="18" x14ac:dyDescent="0.4">
      <c r="B260" s="141"/>
      <c r="C260" s="134"/>
      <c r="D260" s="133"/>
      <c r="E260" s="143" t="s">
        <v>155</v>
      </c>
      <c r="F260" s="144"/>
      <c r="G260" s="176"/>
      <c r="H260" s="146">
        <v>5</v>
      </c>
      <c r="I260" s="147">
        <v>3.3</v>
      </c>
      <c r="J260" s="147"/>
      <c r="K260" s="183">
        <v>2</v>
      </c>
      <c r="L260" s="138">
        <f t="shared" si="96"/>
        <v>0</v>
      </c>
      <c r="M260" s="139">
        <f t="shared" si="97"/>
        <v>33</v>
      </c>
      <c r="N260" s="139">
        <f t="shared" si="98"/>
        <v>0</v>
      </c>
      <c r="O260" s="139">
        <f t="shared" si="99"/>
        <v>0</v>
      </c>
      <c r="P260" s="149"/>
    </row>
    <row r="261" spans="2:16" ht="18" x14ac:dyDescent="0.4">
      <c r="B261" s="141"/>
      <c r="C261" s="134"/>
      <c r="D261" s="133"/>
      <c r="E261" s="143" t="s">
        <v>187</v>
      </c>
      <c r="F261" s="144"/>
      <c r="G261" s="176"/>
      <c r="H261" s="146">
        <v>5.15</v>
      </c>
      <c r="I261" s="147">
        <v>3.3</v>
      </c>
      <c r="J261" s="147"/>
      <c r="K261" s="183">
        <v>1</v>
      </c>
      <c r="L261" s="138">
        <f t="shared" si="96"/>
        <v>0</v>
      </c>
      <c r="M261" s="139">
        <f t="shared" si="97"/>
        <v>16.995000000000001</v>
      </c>
      <c r="N261" s="139">
        <f t="shared" si="98"/>
        <v>0</v>
      </c>
      <c r="O261" s="139">
        <f t="shared" si="99"/>
        <v>0</v>
      </c>
      <c r="P261" s="149"/>
    </row>
    <row r="262" spans="2:16" ht="18" x14ac:dyDescent="0.4">
      <c r="B262" s="141"/>
      <c r="C262" s="134"/>
      <c r="D262" s="133"/>
      <c r="E262" s="186" t="s">
        <v>203</v>
      </c>
      <c r="F262" s="177"/>
      <c r="G262" s="174"/>
      <c r="H262" s="187">
        <v>-2.2000000000000002</v>
      </c>
      <c r="I262" s="188">
        <v>2.1</v>
      </c>
      <c r="J262" s="188"/>
      <c r="K262" s="189">
        <v>1</v>
      </c>
      <c r="L262" s="138">
        <f t="shared" si="96"/>
        <v>0</v>
      </c>
      <c r="M262" s="139">
        <f t="shared" si="97"/>
        <v>-4.620000000000001</v>
      </c>
      <c r="N262" s="139">
        <f t="shared" si="98"/>
        <v>0</v>
      </c>
      <c r="O262" s="139">
        <f t="shared" si="99"/>
        <v>0</v>
      </c>
      <c r="P262" s="149"/>
    </row>
    <row r="263" spans="2:16" ht="18.5" thickBot="1" x14ac:dyDescent="0.45">
      <c r="B263" s="141"/>
      <c r="C263" s="134"/>
      <c r="D263" s="133"/>
      <c r="E263" s="150"/>
      <c r="F263" s="151"/>
      <c r="G263" s="152"/>
      <c r="H263" s="153"/>
      <c r="I263" s="154"/>
      <c r="J263" s="154"/>
      <c r="K263" s="155"/>
      <c r="L263" s="156"/>
      <c r="M263" s="156"/>
      <c r="N263" s="157"/>
      <c r="O263" s="157"/>
      <c r="P263" s="158"/>
    </row>
    <row r="264" spans="2:16" ht="18.5" thickTop="1" x14ac:dyDescent="0.4">
      <c r="B264" s="141"/>
      <c r="C264" s="134"/>
      <c r="D264" s="133"/>
      <c r="E264" s="159" t="s">
        <v>146</v>
      </c>
      <c r="F264" s="159"/>
      <c r="G264" s="160"/>
      <c r="H264" s="161"/>
      <c r="I264" s="162"/>
      <c r="J264" s="162"/>
      <c r="K264" s="163"/>
      <c r="L264" s="164">
        <f>SUM(L257:L263)</f>
        <v>0</v>
      </c>
      <c r="M264" s="164">
        <f>SUM(M257:M263)</f>
        <v>76.767499999999998</v>
      </c>
      <c r="N264" s="164">
        <f>SUM(N257:N263)</f>
        <v>0</v>
      </c>
      <c r="O264" s="164">
        <f>SUM(O257:O263)</f>
        <v>0</v>
      </c>
      <c r="P264" s="165" t="str">
        <f>IF(L264&gt;0,"M3",IF(M264&gt;0,"M2",IF(N264&gt;0,"Ml","C/U")))</f>
        <v>M2</v>
      </c>
    </row>
    <row r="265" spans="2:16" ht="18" x14ac:dyDescent="0.4">
      <c r="B265" s="141"/>
      <c r="C265" s="134"/>
      <c r="D265" s="167"/>
      <c r="E265" s="129"/>
      <c r="F265" s="168"/>
      <c r="G265" s="169"/>
      <c r="H265" s="142"/>
      <c r="I265" s="119"/>
      <c r="J265" s="130"/>
      <c r="K265" s="119"/>
      <c r="L265" s="119"/>
      <c r="M265" s="120"/>
      <c r="N265" s="121"/>
      <c r="O265" s="122"/>
      <c r="P265" s="124"/>
    </row>
    <row r="266" spans="2:16" ht="18" x14ac:dyDescent="0.4">
      <c r="B266" s="141"/>
      <c r="C266" s="134"/>
      <c r="D266" s="167"/>
      <c r="E266" s="129"/>
      <c r="F266" s="168"/>
      <c r="G266" s="169"/>
      <c r="H266" s="142"/>
      <c r="I266" s="119"/>
      <c r="J266" s="130"/>
      <c r="K266" s="119"/>
      <c r="L266" s="119"/>
      <c r="M266" s="120"/>
      <c r="N266" s="121"/>
      <c r="O266" s="122"/>
      <c r="P266" s="124"/>
    </row>
    <row r="267" spans="2:16" ht="18" x14ac:dyDescent="0.4">
      <c r="B267" s="141"/>
      <c r="C267" s="134"/>
      <c r="D267" s="167"/>
      <c r="E267" s="129"/>
      <c r="F267" s="168"/>
      <c r="G267" s="169"/>
      <c r="H267" s="142"/>
      <c r="I267" s="119"/>
      <c r="J267" s="130"/>
      <c r="K267" s="119"/>
      <c r="L267" s="119"/>
      <c r="M267" s="120"/>
      <c r="N267" s="121"/>
      <c r="O267" s="122"/>
      <c r="P267" s="124"/>
    </row>
    <row r="268" spans="2:16" ht="18" x14ac:dyDescent="0.4">
      <c r="B268" s="141"/>
      <c r="C268" s="134"/>
      <c r="D268" s="167"/>
      <c r="E268" s="129"/>
      <c r="F268" s="168"/>
      <c r="G268" s="169"/>
      <c r="H268" s="142"/>
      <c r="I268" s="119"/>
      <c r="J268" s="130"/>
      <c r="K268" s="119"/>
      <c r="L268" s="119"/>
      <c r="M268" s="120"/>
      <c r="N268" s="121"/>
      <c r="O268" s="122"/>
      <c r="P268" s="124"/>
    </row>
    <row r="269" spans="2:16" ht="18" x14ac:dyDescent="0.4">
      <c r="B269" s="141"/>
      <c r="C269" s="134"/>
      <c r="D269" s="126">
        <f>'PRESUPUESTO '!C47</f>
        <v>11.4</v>
      </c>
      <c r="E269" s="127" t="str">
        <f>'PRESUPUESTO '!D47</f>
        <v>(Código 2) Suministro e instalación de Enchape de azulejo de 20x30 m altura 1.20 m</v>
      </c>
      <c r="F269" s="128"/>
      <c r="G269" s="129"/>
      <c r="H269" s="130"/>
      <c r="I269" s="131" t="str">
        <f>'PRESUPUESTO '!F47</f>
        <v>M2</v>
      </c>
      <c r="J269" s="119"/>
      <c r="K269" s="120"/>
      <c r="L269" s="121"/>
      <c r="M269" s="122"/>
      <c r="N269" s="123"/>
      <c r="O269" s="123"/>
      <c r="P269" s="124"/>
    </row>
    <row r="270" spans="2:16" ht="18" x14ac:dyDescent="0.4">
      <c r="B270" s="141"/>
      <c r="C270" s="134"/>
      <c r="D270" s="133"/>
      <c r="E270" s="143"/>
      <c r="F270" s="173"/>
      <c r="G270" s="174"/>
      <c r="H270" s="175"/>
      <c r="I270" s="136"/>
      <c r="J270" s="136"/>
      <c r="K270" s="137"/>
      <c r="L270" s="138">
        <f>+(H270*I270*J270)*K270</f>
        <v>0</v>
      </c>
      <c r="M270" s="139">
        <f>+IF(J270=0,H270*I270*K270,0)</f>
        <v>0</v>
      </c>
      <c r="N270" s="139">
        <f>+IF(I270=0*(AND(J270=0)),H270*K270,0)</f>
        <v>0</v>
      </c>
      <c r="O270" s="139">
        <f>+IF(H270=0*(AND(I270=0)),K270,0)</f>
        <v>0</v>
      </c>
      <c r="P270" s="140"/>
    </row>
    <row r="271" spans="2:16" ht="18" x14ac:dyDescent="0.4">
      <c r="B271" s="141"/>
      <c r="C271" s="134"/>
      <c r="D271" s="133"/>
      <c r="E271" s="143" t="s">
        <v>163</v>
      </c>
      <c r="F271" s="177"/>
      <c r="G271" s="174"/>
      <c r="H271" s="146">
        <v>4.4000000000000004</v>
      </c>
      <c r="I271" s="147">
        <v>1.2</v>
      </c>
      <c r="J271" s="147"/>
      <c r="K271" s="183">
        <v>1</v>
      </c>
      <c r="L271" s="138">
        <f>+(H271*I271*J271)*K271</f>
        <v>0</v>
      </c>
      <c r="M271" s="139">
        <f>+IF(J271=0,H271*I271*K271,0)</f>
        <v>5.28</v>
      </c>
      <c r="N271" s="139">
        <f>+IF(I271=0*(AND(J271=0)),H271*K271,0)</f>
        <v>0</v>
      </c>
      <c r="O271" s="139">
        <f>+IF(H271=0*(AND(I271=0)),K271,0)</f>
        <v>0</v>
      </c>
      <c r="P271" s="149"/>
    </row>
    <row r="272" spans="2:16" ht="18" x14ac:dyDescent="0.4">
      <c r="B272" s="141"/>
      <c r="C272" s="134"/>
      <c r="D272" s="133"/>
      <c r="E272" s="143" t="s">
        <v>155</v>
      </c>
      <c r="F272" s="144"/>
      <c r="G272" s="176"/>
      <c r="H272" s="146">
        <v>5</v>
      </c>
      <c r="I272" s="147">
        <v>1.2</v>
      </c>
      <c r="J272" s="147"/>
      <c r="K272" s="183">
        <v>1</v>
      </c>
      <c r="L272" s="138">
        <f t="shared" ref="L272" si="100">+(H272*I272*J272)*K272</f>
        <v>0</v>
      </c>
      <c r="M272" s="139">
        <f t="shared" ref="M272" si="101">+IF(J272=0,H272*I272*K272,0)</f>
        <v>6</v>
      </c>
      <c r="N272" s="139">
        <f t="shared" ref="N272" si="102">+IF(I272=0*(AND(J272=0)),H272*K272,0)</f>
        <v>0</v>
      </c>
      <c r="O272" s="139">
        <f t="shared" ref="O272" si="103">+IF(H272=0*(AND(I272=0)),K272,0)</f>
        <v>0</v>
      </c>
      <c r="P272" s="149"/>
    </row>
    <row r="273" spans="2:16" ht="18.5" thickBot="1" x14ac:dyDescent="0.45">
      <c r="B273" s="141"/>
      <c r="C273" s="134"/>
      <c r="D273" s="133"/>
      <c r="E273" s="150"/>
      <c r="F273" s="151"/>
      <c r="G273" s="152"/>
      <c r="H273" s="153"/>
      <c r="I273" s="154"/>
      <c r="J273" s="154"/>
      <c r="K273" s="155"/>
      <c r="L273" s="156"/>
      <c r="M273" s="156"/>
      <c r="N273" s="157"/>
      <c r="O273" s="157"/>
      <c r="P273" s="158"/>
    </row>
    <row r="274" spans="2:16" ht="18.5" thickTop="1" x14ac:dyDescent="0.4">
      <c r="B274" s="141"/>
      <c r="C274" s="134"/>
      <c r="D274" s="133"/>
      <c r="E274" s="159" t="s">
        <v>146</v>
      </c>
      <c r="F274" s="159"/>
      <c r="G274" s="160"/>
      <c r="H274" s="161"/>
      <c r="I274" s="162"/>
      <c r="J274" s="162"/>
      <c r="K274" s="163"/>
      <c r="L274" s="164">
        <f>SUM(L270:L273)</f>
        <v>0</v>
      </c>
      <c r="M274" s="164">
        <f>SUM(M270:M273)</f>
        <v>11.280000000000001</v>
      </c>
      <c r="N274" s="164">
        <f>SUM(N270:N273)</f>
        <v>0</v>
      </c>
      <c r="O274" s="164">
        <f>SUM(O270:O273)</f>
        <v>0</v>
      </c>
      <c r="P274" s="165" t="str">
        <f>IF(L274&gt;0,"M3",IF(M274&gt;0,"M2",IF(N274&gt;0,"Ml","C/U")))</f>
        <v>M2</v>
      </c>
    </row>
    <row r="275" spans="2:16" ht="18" x14ac:dyDescent="0.4">
      <c r="B275" s="141"/>
      <c r="C275" s="134"/>
      <c r="D275" s="167"/>
      <c r="E275" s="129"/>
      <c r="F275" s="168"/>
      <c r="G275" s="169"/>
      <c r="H275" s="142"/>
      <c r="I275" s="119"/>
      <c r="J275" s="130"/>
      <c r="K275" s="119"/>
      <c r="L275" s="119"/>
      <c r="M275" s="120"/>
      <c r="N275" s="121"/>
      <c r="O275" s="122"/>
      <c r="P275" s="124"/>
    </row>
    <row r="276" spans="2:16" ht="18" x14ac:dyDescent="0.4">
      <c r="B276" s="141"/>
      <c r="C276" s="134"/>
      <c r="D276" s="167"/>
      <c r="E276" s="129"/>
      <c r="F276" s="168"/>
      <c r="G276" s="169"/>
      <c r="H276" s="142"/>
      <c r="I276" s="119"/>
      <c r="J276" s="130"/>
      <c r="K276" s="119"/>
      <c r="L276" s="119"/>
      <c r="M276" s="120"/>
      <c r="N276" s="121"/>
      <c r="O276" s="122"/>
      <c r="P276" s="124"/>
    </row>
    <row r="277" spans="2:16" ht="18" x14ac:dyDescent="0.4">
      <c r="B277" s="141"/>
      <c r="C277" s="134"/>
      <c r="D277" s="167"/>
      <c r="E277" s="129"/>
      <c r="F277" s="168"/>
      <c r="G277" s="169"/>
      <c r="H277" s="142"/>
      <c r="I277" s="119"/>
      <c r="J277" s="130"/>
      <c r="K277" s="119"/>
      <c r="L277" s="119"/>
      <c r="M277" s="120"/>
      <c r="N277" s="121"/>
      <c r="O277" s="122"/>
      <c r="P277" s="124"/>
    </row>
    <row r="278" spans="2:16" ht="18" x14ac:dyDescent="0.4">
      <c r="B278" s="141"/>
      <c r="C278" s="134"/>
      <c r="D278" s="167"/>
      <c r="E278" s="129"/>
      <c r="F278" s="168"/>
      <c r="G278" s="169"/>
      <c r="H278" s="142"/>
      <c r="I278" s="119"/>
      <c r="J278" s="130"/>
      <c r="K278" s="119"/>
      <c r="L278" s="119"/>
      <c r="M278" s="120"/>
      <c r="N278" s="121"/>
      <c r="O278" s="122"/>
      <c r="P278" s="124"/>
    </row>
    <row r="279" spans="2:16" ht="18" x14ac:dyDescent="0.4">
      <c r="B279" s="141"/>
      <c r="C279" s="134"/>
      <c r="D279" s="126">
        <f>'PRESUPUESTO '!C48</f>
        <v>11.5</v>
      </c>
      <c r="E279" s="127" t="str">
        <f>'PRESUPUESTO '!D48</f>
        <v>(Código 3) Suministro y aplicación acabado final en paredes exteriores: sisado con 2 manos de pintura látex acrílica base aceite de la mejor calidad y deberá considerarse el curado y la aplicación de pintura base antes de las 2 manos de acabado final.</v>
      </c>
      <c r="F279" s="128"/>
      <c r="G279" s="129"/>
      <c r="H279" s="130"/>
      <c r="I279" s="131" t="str">
        <f>'PRESUPUESTO '!F48</f>
        <v>M2</v>
      </c>
      <c r="J279" s="119"/>
      <c r="K279" s="120"/>
      <c r="L279" s="121"/>
      <c r="M279" s="122"/>
      <c r="N279" s="123"/>
      <c r="O279" s="123"/>
      <c r="P279" s="124"/>
    </row>
    <row r="280" spans="2:16" ht="18" x14ac:dyDescent="0.4">
      <c r="B280" s="141"/>
      <c r="C280" s="134"/>
      <c r="D280" s="133"/>
      <c r="E280" s="143"/>
      <c r="F280" s="173"/>
      <c r="G280" s="174"/>
      <c r="H280" s="175"/>
      <c r="I280" s="136"/>
      <c r="J280" s="136"/>
      <c r="K280" s="137"/>
      <c r="L280" s="138">
        <f>+(H280*I280*J280)*K280</f>
        <v>0</v>
      </c>
      <c r="M280" s="139">
        <f>+IF(J280=0,H280*I280*K280,0)</f>
        <v>0</v>
      </c>
      <c r="N280" s="139">
        <f>+IF(I280=0*(AND(J280=0)),H280*K280,0)</f>
        <v>0</v>
      </c>
      <c r="O280" s="139">
        <f>+IF(H280=0*(AND(I280=0)),K280,0)</f>
        <v>0</v>
      </c>
      <c r="P280" s="140"/>
    </row>
    <row r="281" spans="2:16" ht="18" x14ac:dyDescent="0.4">
      <c r="B281" s="141"/>
      <c r="C281" s="134"/>
      <c r="D281" s="133"/>
      <c r="E281" s="143" t="s">
        <v>163</v>
      </c>
      <c r="F281" s="177"/>
      <c r="G281" s="174"/>
      <c r="H281" s="146">
        <v>11.1</v>
      </c>
      <c r="I281" s="147">
        <v>3.3</v>
      </c>
      <c r="J281" s="147"/>
      <c r="K281" s="183">
        <v>2</v>
      </c>
      <c r="L281" s="138">
        <f>+(H281*I281*J281)*K281</f>
        <v>0</v>
      </c>
      <c r="M281" s="139">
        <f>+IF(J281=0,H281*I281*K281,0)</f>
        <v>73.259999999999991</v>
      </c>
      <c r="N281" s="139">
        <f>+IF(I281=0*(AND(J281=0)),H281*K281,0)</f>
        <v>0</v>
      </c>
      <c r="O281" s="139">
        <f>+IF(H281=0*(AND(I281=0)),K281,0)</f>
        <v>0</v>
      </c>
      <c r="P281" s="149"/>
    </row>
    <row r="282" spans="2:16" ht="18" x14ac:dyDescent="0.4">
      <c r="B282" s="141"/>
      <c r="C282" s="134"/>
      <c r="D282" s="133"/>
      <c r="E282" s="186" t="s">
        <v>166</v>
      </c>
      <c r="F282" s="177"/>
      <c r="G282" s="174"/>
      <c r="H282" s="187">
        <v>-2.2000000000000002</v>
      </c>
      <c r="I282" s="188">
        <v>2</v>
      </c>
      <c r="J282" s="188"/>
      <c r="K282" s="189">
        <v>1</v>
      </c>
      <c r="L282" s="138">
        <f t="shared" ref="L282:L294" si="104">+(H282*I282*J282)*K282</f>
        <v>0</v>
      </c>
      <c r="M282" s="139">
        <f t="shared" ref="M282:M294" si="105">+IF(J282=0,H282*I282*K282,0)</f>
        <v>-4.4000000000000004</v>
      </c>
      <c r="N282" s="139">
        <f t="shared" ref="N282:N294" si="106">+IF(I282=0*(AND(J282=0)),H282*K282,0)</f>
        <v>0</v>
      </c>
      <c r="O282" s="139">
        <f t="shared" ref="O282:O294" si="107">+IF(H282=0*(AND(I282=0)),K282,0)</f>
        <v>0</v>
      </c>
      <c r="P282" s="149"/>
    </row>
    <row r="283" spans="2:16" ht="18" x14ac:dyDescent="0.4">
      <c r="B283" s="141"/>
      <c r="C283" s="134"/>
      <c r="D283" s="133"/>
      <c r="E283" s="186" t="s">
        <v>167</v>
      </c>
      <c r="F283" s="177"/>
      <c r="G283" s="174"/>
      <c r="H283" s="187">
        <v>-1</v>
      </c>
      <c r="I283" s="188">
        <v>0.7</v>
      </c>
      <c r="J283" s="188"/>
      <c r="K283" s="189">
        <v>2</v>
      </c>
      <c r="L283" s="138">
        <f t="shared" si="104"/>
        <v>0</v>
      </c>
      <c r="M283" s="139">
        <f t="shared" si="105"/>
        <v>-1.4</v>
      </c>
      <c r="N283" s="139">
        <f t="shared" si="106"/>
        <v>0</v>
      </c>
      <c r="O283" s="139">
        <f t="shared" si="107"/>
        <v>0</v>
      </c>
      <c r="P283" s="149"/>
    </row>
    <row r="284" spans="2:16" ht="18" x14ac:dyDescent="0.4">
      <c r="B284" s="141"/>
      <c r="C284" s="134"/>
      <c r="D284" s="133"/>
      <c r="E284" s="186" t="s">
        <v>168</v>
      </c>
      <c r="F284" s="177"/>
      <c r="G284" s="174"/>
      <c r="H284" s="187">
        <v>-1</v>
      </c>
      <c r="I284" s="188">
        <v>0.6</v>
      </c>
      <c r="J284" s="188"/>
      <c r="K284" s="189">
        <v>2</v>
      </c>
      <c r="L284" s="138">
        <f t="shared" si="104"/>
        <v>0</v>
      </c>
      <c r="M284" s="139">
        <f t="shared" si="105"/>
        <v>-1.2</v>
      </c>
      <c r="N284" s="139">
        <f t="shared" si="106"/>
        <v>0</v>
      </c>
      <c r="O284" s="139">
        <f t="shared" si="107"/>
        <v>0</v>
      </c>
      <c r="P284" s="149"/>
    </row>
    <row r="285" spans="2:16" ht="18" x14ac:dyDescent="0.4">
      <c r="B285" s="141"/>
      <c r="C285" s="134"/>
      <c r="D285" s="133"/>
      <c r="E285" s="186" t="s">
        <v>169</v>
      </c>
      <c r="F285" s="177"/>
      <c r="G285" s="174"/>
      <c r="H285" s="187">
        <v>-1</v>
      </c>
      <c r="I285" s="188">
        <v>0.6</v>
      </c>
      <c r="J285" s="188"/>
      <c r="K285" s="189">
        <v>2</v>
      </c>
      <c r="L285" s="138">
        <f t="shared" si="104"/>
        <v>0</v>
      </c>
      <c r="M285" s="139">
        <f t="shared" si="105"/>
        <v>-1.2</v>
      </c>
      <c r="N285" s="139">
        <f t="shared" si="106"/>
        <v>0</v>
      </c>
      <c r="O285" s="139">
        <f t="shared" si="107"/>
        <v>0</v>
      </c>
      <c r="P285" s="149"/>
    </row>
    <row r="286" spans="2:16" ht="18" x14ac:dyDescent="0.4">
      <c r="B286" s="141"/>
      <c r="C286" s="134"/>
      <c r="D286" s="133"/>
      <c r="E286" s="186" t="s">
        <v>170</v>
      </c>
      <c r="F286" s="177"/>
      <c r="G286" s="174"/>
      <c r="H286" s="187">
        <v>-2</v>
      </c>
      <c r="I286" s="188">
        <v>0.6</v>
      </c>
      <c r="J286" s="188"/>
      <c r="K286" s="189">
        <v>1</v>
      </c>
      <c r="L286" s="138">
        <f t="shared" si="104"/>
        <v>0</v>
      </c>
      <c r="M286" s="139">
        <f t="shared" si="105"/>
        <v>-1.2</v>
      </c>
      <c r="N286" s="139">
        <f t="shared" si="106"/>
        <v>0</v>
      </c>
      <c r="O286" s="139">
        <f t="shared" si="107"/>
        <v>0</v>
      </c>
      <c r="P286" s="149"/>
    </row>
    <row r="287" spans="2:16" ht="18" x14ac:dyDescent="0.4">
      <c r="B287" s="141"/>
      <c r="C287" s="134"/>
      <c r="D287" s="133"/>
      <c r="E287" s="186" t="s">
        <v>171</v>
      </c>
      <c r="F287" s="177"/>
      <c r="G287" s="174"/>
      <c r="H287" s="187">
        <v>-2.2000000000000002</v>
      </c>
      <c r="I287" s="188">
        <v>1</v>
      </c>
      <c r="J287" s="188"/>
      <c r="K287" s="189">
        <v>1</v>
      </c>
      <c r="L287" s="138">
        <f t="shared" si="104"/>
        <v>0</v>
      </c>
      <c r="M287" s="139">
        <f t="shared" si="105"/>
        <v>-2.2000000000000002</v>
      </c>
      <c r="N287" s="139">
        <f t="shared" si="106"/>
        <v>0</v>
      </c>
      <c r="O287" s="139">
        <f t="shared" si="107"/>
        <v>0</v>
      </c>
      <c r="P287" s="149"/>
    </row>
    <row r="288" spans="2:16" ht="18" x14ac:dyDescent="0.4">
      <c r="B288" s="141"/>
      <c r="C288" s="134"/>
      <c r="D288" s="133"/>
      <c r="E288" s="143" t="s">
        <v>155</v>
      </c>
      <c r="F288" s="144"/>
      <c r="G288" s="176"/>
      <c r="H288" s="146">
        <v>20.51</v>
      </c>
      <c r="I288" s="147">
        <v>3.3</v>
      </c>
      <c r="J288" s="147"/>
      <c r="K288" s="183">
        <v>2</v>
      </c>
      <c r="L288" s="138">
        <f t="shared" si="104"/>
        <v>0</v>
      </c>
      <c r="M288" s="139">
        <f t="shared" si="105"/>
        <v>135.36600000000001</v>
      </c>
      <c r="N288" s="139">
        <f t="shared" si="106"/>
        <v>0</v>
      </c>
      <c r="O288" s="139">
        <f t="shared" si="107"/>
        <v>0</v>
      </c>
      <c r="P288" s="149"/>
    </row>
    <row r="289" spans="2:16" ht="18" x14ac:dyDescent="0.4">
      <c r="B289" s="141"/>
      <c r="C289" s="134"/>
      <c r="D289" s="133"/>
      <c r="E289" s="186" t="s">
        <v>175</v>
      </c>
      <c r="F289" s="177"/>
      <c r="G289" s="174"/>
      <c r="H289" s="187">
        <v>-2.2000000000000002</v>
      </c>
      <c r="I289" s="188">
        <v>1</v>
      </c>
      <c r="J289" s="188"/>
      <c r="K289" s="189">
        <v>1</v>
      </c>
      <c r="L289" s="138">
        <f t="shared" si="104"/>
        <v>0</v>
      </c>
      <c r="M289" s="139">
        <f t="shared" si="105"/>
        <v>-2.2000000000000002</v>
      </c>
      <c r="N289" s="139">
        <f t="shared" si="106"/>
        <v>0</v>
      </c>
      <c r="O289" s="139">
        <f t="shared" si="107"/>
        <v>0</v>
      </c>
      <c r="P289" s="149"/>
    </row>
    <row r="290" spans="2:16" ht="18" x14ac:dyDescent="0.4">
      <c r="B290" s="141"/>
      <c r="C290" s="134"/>
      <c r="D290" s="133"/>
      <c r="E290" s="186" t="s">
        <v>176</v>
      </c>
      <c r="F290" s="177"/>
      <c r="G290" s="174"/>
      <c r="H290" s="187">
        <v>-2</v>
      </c>
      <c r="I290" s="188">
        <v>1</v>
      </c>
      <c r="J290" s="188"/>
      <c r="K290" s="189">
        <v>3</v>
      </c>
      <c r="L290" s="138">
        <f t="shared" si="104"/>
        <v>0</v>
      </c>
      <c r="M290" s="139">
        <f t="shared" si="105"/>
        <v>-6</v>
      </c>
      <c r="N290" s="139">
        <f t="shared" si="106"/>
        <v>0</v>
      </c>
      <c r="O290" s="139">
        <f t="shared" si="107"/>
        <v>0</v>
      </c>
      <c r="P290" s="149"/>
    </row>
    <row r="291" spans="2:16" ht="18" x14ac:dyDescent="0.4">
      <c r="B291" s="141"/>
      <c r="C291" s="134"/>
      <c r="D291" s="133"/>
      <c r="E291" s="186" t="s">
        <v>177</v>
      </c>
      <c r="F291" s="177"/>
      <c r="G291" s="174"/>
      <c r="H291" s="187">
        <v>-1</v>
      </c>
      <c r="I291" s="188">
        <v>0.6</v>
      </c>
      <c r="J291" s="188"/>
      <c r="K291" s="189">
        <v>1</v>
      </c>
      <c r="L291" s="138">
        <f t="shared" si="104"/>
        <v>0</v>
      </c>
      <c r="M291" s="139">
        <f t="shared" si="105"/>
        <v>-0.6</v>
      </c>
      <c r="N291" s="139">
        <f t="shared" si="106"/>
        <v>0</v>
      </c>
      <c r="O291" s="139">
        <f t="shared" si="107"/>
        <v>0</v>
      </c>
      <c r="P291" s="149"/>
    </row>
    <row r="292" spans="2:16" ht="18" x14ac:dyDescent="0.4">
      <c r="B292" s="141"/>
      <c r="C292" s="134"/>
      <c r="D292" s="133"/>
      <c r="E292" s="186" t="s">
        <v>174</v>
      </c>
      <c r="F292" s="177"/>
      <c r="G292" s="174"/>
      <c r="H292" s="187">
        <v>-1</v>
      </c>
      <c r="I292" s="188">
        <v>0.6</v>
      </c>
      <c r="J292" s="188"/>
      <c r="K292" s="189">
        <v>2</v>
      </c>
      <c r="L292" s="138">
        <f t="shared" si="104"/>
        <v>0</v>
      </c>
      <c r="M292" s="139">
        <f t="shared" si="105"/>
        <v>-1.2</v>
      </c>
      <c r="N292" s="139">
        <f t="shared" si="106"/>
        <v>0</v>
      </c>
      <c r="O292" s="139">
        <f t="shared" si="107"/>
        <v>0</v>
      </c>
      <c r="P292" s="149"/>
    </row>
    <row r="293" spans="2:16" ht="18" x14ac:dyDescent="0.4">
      <c r="B293" s="141"/>
      <c r="C293" s="134"/>
      <c r="D293" s="133"/>
      <c r="E293" s="186" t="s">
        <v>178</v>
      </c>
      <c r="F293" s="177"/>
      <c r="G293" s="174"/>
      <c r="H293" s="187">
        <v>-2.2000000000000002</v>
      </c>
      <c r="I293" s="188">
        <v>1</v>
      </c>
      <c r="J293" s="188"/>
      <c r="K293" s="189">
        <v>2</v>
      </c>
      <c r="L293" s="138">
        <f t="shared" si="104"/>
        <v>0</v>
      </c>
      <c r="M293" s="139">
        <f t="shared" si="105"/>
        <v>-4.4000000000000004</v>
      </c>
      <c r="N293" s="139">
        <f t="shared" si="106"/>
        <v>0</v>
      </c>
      <c r="O293" s="139">
        <f t="shared" si="107"/>
        <v>0</v>
      </c>
      <c r="P293" s="149"/>
    </row>
    <row r="294" spans="2:16" ht="18" x14ac:dyDescent="0.4">
      <c r="B294" s="141"/>
      <c r="C294" s="134"/>
      <c r="D294" s="133"/>
      <c r="E294" s="186" t="s">
        <v>179</v>
      </c>
      <c r="F294" s="177"/>
      <c r="G294" s="174"/>
      <c r="H294" s="187">
        <v>-0.8</v>
      </c>
      <c r="I294" s="188">
        <v>0.6</v>
      </c>
      <c r="J294" s="188"/>
      <c r="K294" s="189">
        <v>1</v>
      </c>
      <c r="L294" s="138">
        <f t="shared" si="104"/>
        <v>0</v>
      </c>
      <c r="M294" s="139">
        <f t="shared" si="105"/>
        <v>-0.48</v>
      </c>
      <c r="N294" s="139">
        <f t="shared" si="106"/>
        <v>0</v>
      </c>
      <c r="O294" s="139">
        <f t="shared" si="107"/>
        <v>0</v>
      </c>
      <c r="P294" s="149"/>
    </row>
    <row r="295" spans="2:16" ht="18.5" thickBot="1" x14ac:dyDescent="0.45">
      <c r="B295" s="141"/>
      <c r="C295" s="134"/>
      <c r="D295" s="133"/>
      <c r="E295" s="150"/>
      <c r="F295" s="151"/>
      <c r="G295" s="152"/>
      <c r="H295" s="153"/>
      <c r="I295" s="154"/>
      <c r="J295" s="154"/>
      <c r="K295" s="155"/>
      <c r="L295" s="156"/>
      <c r="M295" s="156"/>
      <c r="N295" s="157"/>
      <c r="O295" s="157"/>
      <c r="P295" s="158"/>
    </row>
    <row r="296" spans="2:16" ht="18.5" thickTop="1" x14ac:dyDescent="0.4">
      <c r="B296" s="141"/>
      <c r="C296" s="134"/>
      <c r="D296" s="133"/>
      <c r="E296" s="159" t="s">
        <v>146</v>
      </c>
      <c r="F296" s="159"/>
      <c r="G296" s="160"/>
      <c r="H296" s="161"/>
      <c r="I296" s="162"/>
      <c r="J296" s="162"/>
      <c r="K296" s="163"/>
      <c r="L296" s="164">
        <f>SUM(L280:L295)</f>
        <v>0</v>
      </c>
      <c r="M296" s="164">
        <f>SUM(M280:M295)</f>
        <v>182.14600000000002</v>
      </c>
      <c r="N296" s="164">
        <f>SUM(N280:N295)</f>
        <v>0</v>
      </c>
      <c r="O296" s="164">
        <f>SUM(O280:O295)</f>
        <v>0</v>
      </c>
      <c r="P296" s="165" t="str">
        <f>IF(L296&gt;0,"M3",IF(M296&gt;0,"M2",IF(N296&gt;0,"Ml","C/U")))</f>
        <v>M2</v>
      </c>
    </row>
    <row r="297" spans="2:16" ht="18" x14ac:dyDescent="0.4">
      <c r="B297" s="141"/>
      <c r="C297" s="134"/>
      <c r="D297" s="167"/>
      <c r="E297" s="129"/>
      <c r="F297" s="168"/>
      <c r="G297" s="169"/>
      <c r="H297" s="142"/>
      <c r="I297" s="119"/>
      <c r="J297" s="130"/>
      <c r="K297" s="119"/>
      <c r="L297" s="119"/>
      <c r="M297" s="120"/>
      <c r="N297" s="121"/>
      <c r="O297" s="122"/>
      <c r="P297" s="124"/>
    </row>
    <row r="298" spans="2:16" ht="18" x14ac:dyDescent="0.4">
      <c r="B298" s="141"/>
      <c r="C298" s="134"/>
      <c r="D298" s="167"/>
      <c r="E298" s="129"/>
      <c r="F298" s="168"/>
      <c r="G298" s="169"/>
      <c r="H298" s="142"/>
      <c r="I298" s="119"/>
      <c r="J298" s="130"/>
      <c r="K298" s="119"/>
      <c r="L298" s="119"/>
      <c r="M298" s="120"/>
      <c r="N298" s="121"/>
      <c r="O298" s="122"/>
      <c r="P298" s="124"/>
    </row>
    <row r="299" spans="2:16" ht="18" x14ac:dyDescent="0.4">
      <c r="B299" s="141"/>
      <c r="C299" s="134"/>
      <c r="D299" s="167"/>
      <c r="E299" s="129"/>
      <c r="F299" s="168"/>
      <c r="G299" s="169"/>
      <c r="H299" s="142"/>
      <c r="I299" s="119"/>
      <c r="J299" s="130"/>
      <c r="K299" s="119"/>
      <c r="L299" s="119"/>
      <c r="M299" s="120"/>
      <c r="N299" s="121"/>
      <c r="O299" s="122"/>
      <c r="P299" s="124"/>
    </row>
    <row r="300" spans="2:16" ht="18" x14ac:dyDescent="0.4">
      <c r="B300" s="141"/>
      <c r="C300" s="134"/>
      <c r="D300" s="167"/>
      <c r="E300" s="129"/>
      <c r="F300" s="168"/>
      <c r="G300" s="169"/>
      <c r="H300" s="142"/>
      <c r="I300" s="119"/>
      <c r="J300" s="130"/>
      <c r="K300" s="119"/>
      <c r="L300" s="119"/>
      <c r="M300" s="120"/>
      <c r="N300" s="121"/>
      <c r="O300" s="122"/>
      <c r="P300" s="124"/>
    </row>
    <row r="301" spans="2:16" ht="18" x14ac:dyDescent="0.4">
      <c r="B301" s="141"/>
      <c r="C301" s="134"/>
      <c r="D301" s="126">
        <f>'PRESUPUESTO '!C49</f>
        <v>11.6</v>
      </c>
      <c r="E301" s="127" t="str">
        <f>'PRESUPUESTO '!D49</f>
        <v>(Código 5) Suministro y aplicación de pintura látex acrílica</v>
      </c>
      <c r="F301" s="128"/>
      <c r="G301" s="129"/>
      <c r="H301" s="130"/>
      <c r="I301" s="131" t="str">
        <f>'PRESUPUESTO '!F79</f>
        <v>U</v>
      </c>
      <c r="J301" s="119"/>
      <c r="K301" s="120"/>
      <c r="L301" s="121"/>
      <c r="M301" s="122"/>
      <c r="N301" s="123"/>
      <c r="O301" s="123"/>
      <c r="P301" s="124"/>
    </row>
    <row r="302" spans="2:16" ht="18" x14ac:dyDescent="0.4">
      <c r="B302" s="141"/>
      <c r="C302" s="134"/>
      <c r="D302" s="133"/>
      <c r="E302" s="143"/>
      <c r="F302" s="173"/>
      <c r="G302" s="174"/>
      <c r="H302" s="175"/>
      <c r="I302" s="136"/>
      <c r="J302" s="136"/>
      <c r="K302" s="137"/>
      <c r="L302" s="138">
        <f>+(H302*I302*J302)*K302</f>
        <v>0</v>
      </c>
      <c r="M302" s="139">
        <f>+IF(J302=0,H302*I302*K302,0)</f>
        <v>0</v>
      </c>
      <c r="N302" s="139">
        <f>+IF(I302=0*(AND(J302=0)),H302*K302,0)</f>
        <v>0</v>
      </c>
      <c r="O302" s="139">
        <f>+IF(H302=0*(AND(I302=0)),K302,0)</f>
        <v>0</v>
      </c>
      <c r="P302" s="140"/>
    </row>
    <row r="303" spans="2:16" ht="18" x14ac:dyDescent="0.4">
      <c r="B303" s="141"/>
      <c r="C303" s="134"/>
      <c r="D303" s="133"/>
      <c r="E303" s="143" t="s">
        <v>204</v>
      </c>
      <c r="F303" s="177"/>
      <c r="G303" s="174"/>
      <c r="H303" s="146">
        <f>M200</f>
        <v>304.75229999999999</v>
      </c>
      <c r="I303" s="147">
        <v>1</v>
      </c>
      <c r="J303" s="147"/>
      <c r="K303" s="183">
        <v>2</v>
      </c>
      <c r="L303" s="138">
        <f>+(H303*I303*J303)*K303</f>
        <v>0</v>
      </c>
      <c r="M303" s="139">
        <f>+IF(J303=0,H303*I303*K303,0)</f>
        <v>609.50459999999998</v>
      </c>
      <c r="N303" s="139">
        <f>+IF(I303=0*(AND(J303=0)),H303*K303,0)</f>
        <v>0</v>
      </c>
      <c r="O303" s="139">
        <f>+IF(H303=0*(AND(I303=0)),K303,0)</f>
        <v>0</v>
      </c>
      <c r="P303" s="149"/>
    </row>
    <row r="304" spans="2:16" ht="18" x14ac:dyDescent="0.4">
      <c r="B304" s="141"/>
      <c r="C304" s="134"/>
      <c r="D304" s="133"/>
      <c r="E304" s="186" t="s">
        <v>205</v>
      </c>
      <c r="F304" s="177"/>
      <c r="G304" s="174"/>
      <c r="H304" s="187">
        <f>M264</f>
        <v>76.767499999999998</v>
      </c>
      <c r="I304" s="188">
        <v>-1</v>
      </c>
      <c r="J304" s="188"/>
      <c r="K304" s="189">
        <v>1</v>
      </c>
      <c r="L304" s="138">
        <f t="shared" ref="L304:L306" si="108">+(H304*I304*J304)*K304</f>
        <v>0</v>
      </c>
      <c r="M304" s="139">
        <f t="shared" ref="M304:M306" si="109">+IF(J304=0,H304*I304*K304,0)</f>
        <v>-76.767499999999998</v>
      </c>
      <c r="N304" s="139">
        <f t="shared" ref="N304:N306" si="110">+IF(I304=0*(AND(J304=0)),H304*K304,0)</f>
        <v>0</v>
      </c>
      <c r="O304" s="139">
        <f t="shared" ref="O304:O306" si="111">+IF(H304=0*(AND(I304=0)),K304,0)</f>
        <v>0</v>
      </c>
      <c r="P304" s="149"/>
    </row>
    <row r="305" spans="2:16" ht="18" x14ac:dyDescent="0.4">
      <c r="B305" s="141"/>
      <c r="C305" s="134"/>
      <c r="D305" s="133"/>
      <c r="E305" s="186" t="s">
        <v>206</v>
      </c>
      <c r="F305" s="177"/>
      <c r="G305" s="174"/>
      <c r="H305" s="187">
        <f>M274</f>
        <v>11.280000000000001</v>
      </c>
      <c r="I305" s="188">
        <v>-1</v>
      </c>
      <c r="J305" s="188"/>
      <c r="K305" s="189">
        <v>1</v>
      </c>
      <c r="L305" s="138">
        <f t="shared" si="108"/>
        <v>0</v>
      </c>
      <c r="M305" s="139">
        <f t="shared" si="109"/>
        <v>-11.280000000000001</v>
      </c>
      <c r="N305" s="139">
        <f t="shared" si="110"/>
        <v>0</v>
      </c>
      <c r="O305" s="139">
        <f t="shared" si="111"/>
        <v>0</v>
      </c>
      <c r="P305" s="149"/>
    </row>
    <row r="306" spans="2:16" ht="18" x14ac:dyDescent="0.4">
      <c r="B306" s="141"/>
      <c r="C306" s="134"/>
      <c r="D306" s="133"/>
      <c r="E306" s="186" t="s">
        <v>207</v>
      </c>
      <c r="F306" s="177"/>
      <c r="G306" s="174"/>
      <c r="H306" s="187">
        <f>M296</f>
        <v>182.14600000000002</v>
      </c>
      <c r="I306" s="188">
        <v>-1</v>
      </c>
      <c r="J306" s="188"/>
      <c r="K306" s="189">
        <v>1</v>
      </c>
      <c r="L306" s="138">
        <f t="shared" si="108"/>
        <v>0</v>
      </c>
      <c r="M306" s="139">
        <f t="shared" si="109"/>
        <v>-182.14600000000002</v>
      </c>
      <c r="N306" s="139">
        <f t="shared" si="110"/>
        <v>0</v>
      </c>
      <c r="O306" s="139">
        <f t="shared" si="111"/>
        <v>0</v>
      </c>
      <c r="P306" s="149"/>
    </row>
    <row r="307" spans="2:16" ht="18.5" thickBot="1" x14ac:dyDescent="0.45">
      <c r="B307" s="141"/>
      <c r="C307" s="134"/>
      <c r="D307" s="133"/>
      <c r="E307" s="150"/>
      <c r="F307" s="151"/>
      <c r="G307" s="152"/>
      <c r="H307" s="153"/>
      <c r="I307" s="154"/>
      <c r="J307" s="154"/>
      <c r="K307" s="155"/>
      <c r="L307" s="156"/>
      <c r="M307" s="156"/>
      <c r="N307" s="157"/>
      <c r="O307" s="157"/>
      <c r="P307" s="158"/>
    </row>
    <row r="308" spans="2:16" ht="18.5" thickTop="1" x14ac:dyDescent="0.4">
      <c r="B308" s="141"/>
      <c r="C308" s="134"/>
      <c r="D308" s="133"/>
      <c r="E308" s="159" t="s">
        <v>146</v>
      </c>
      <c r="F308" s="159"/>
      <c r="G308" s="160"/>
      <c r="H308" s="161"/>
      <c r="I308" s="162"/>
      <c r="J308" s="162"/>
      <c r="K308" s="163"/>
      <c r="L308" s="164">
        <f>SUM(L302:L307)</f>
        <v>0</v>
      </c>
      <c r="M308" s="164">
        <f>SUM(M302:M307)</f>
        <v>339.31109999999995</v>
      </c>
      <c r="N308" s="164">
        <f>SUM(N302:N307)</f>
        <v>0</v>
      </c>
      <c r="O308" s="164">
        <f>SUM(O302:O307)</f>
        <v>0</v>
      </c>
      <c r="P308" s="165" t="str">
        <f>IF(L308&gt;0,"M3",IF(M308&gt;0,"M2",IF(N308&gt;0,"Ml","C/U")))</f>
        <v>M2</v>
      </c>
    </row>
    <row r="309" spans="2:16" ht="18" x14ac:dyDescent="0.4">
      <c r="B309" s="141"/>
      <c r="C309" s="134"/>
      <c r="D309" s="167"/>
      <c r="E309" s="129"/>
      <c r="F309" s="168"/>
      <c r="G309" s="169"/>
      <c r="H309" s="142"/>
      <c r="I309" s="119"/>
      <c r="J309" s="130"/>
      <c r="K309" s="119"/>
      <c r="L309" s="119"/>
      <c r="M309" s="120"/>
      <c r="N309" s="121"/>
      <c r="O309" s="122"/>
      <c r="P309" s="124"/>
    </row>
    <row r="310" spans="2:16" ht="18" x14ac:dyDescent="0.4">
      <c r="B310" s="141"/>
      <c r="C310" s="134"/>
      <c r="D310" s="167"/>
      <c r="E310" s="129"/>
      <c r="F310" s="168"/>
      <c r="G310" s="169"/>
      <c r="H310" s="142"/>
      <c r="I310" s="119"/>
      <c r="J310" s="130"/>
      <c r="K310" s="119"/>
      <c r="L310" s="119"/>
      <c r="M310" s="120"/>
      <c r="N310" s="121"/>
      <c r="O310" s="122"/>
      <c r="P310" s="124"/>
    </row>
    <row r="311" spans="2:16" ht="18" x14ac:dyDescent="0.4">
      <c r="B311" s="141"/>
      <c r="C311" s="134"/>
      <c r="D311" s="167"/>
      <c r="E311" s="182"/>
      <c r="F311" s="168"/>
      <c r="G311" s="117"/>
      <c r="H311" s="142"/>
      <c r="I311" s="119"/>
      <c r="J311" s="130"/>
      <c r="K311" s="119"/>
      <c r="L311" s="119"/>
      <c r="M311" s="120"/>
      <c r="N311" s="181"/>
      <c r="O311" s="123"/>
      <c r="P311" s="124"/>
    </row>
    <row r="312" spans="2:16" ht="18" x14ac:dyDescent="0.4">
      <c r="B312" s="141"/>
      <c r="C312" s="134"/>
      <c r="D312" s="167"/>
      <c r="E312" s="182"/>
      <c r="F312" s="168"/>
      <c r="G312" s="117"/>
      <c r="H312" s="142"/>
      <c r="I312" s="119"/>
      <c r="J312" s="130"/>
      <c r="K312" s="119"/>
      <c r="L312" s="119"/>
      <c r="M312" s="120"/>
      <c r="N312" s="181"/>
      <c r="O312" s="123"/>
      <c r="P312" s="124"/>
    </row>
    <row r="313" spans="2:16" ht="18" x14ac:dyDescent="0.4">
      <c r="B313" s="141"/>
      <c r="C313" s="134"/>
      <c r="D313" s="126">
        <f>'PRESUPUESTO '!C50</f>
        <v>11.7</v>
      </c>
      <c r="E313" s="127" t="str">
        <f>'PRESUPUESTO '!D50</f>
        <v>Curva sanitaria con refuerzo longitudinal y transversal unión pared-pared o pared-piso f'c=210Kg/cm2; incluye moldeado y acabado de mortero y pintura epoxica</v>
      </c>
      <c r="F313" s="128"/>
      <c r="G313" s="129"/>
      <c r="H313" s="130"/>
      <c r="I313" s="131" t="str">
        <f>'PRESUPUESTO '!F50</f>
        <v>M</v>
      </c>
      <c r="J313" s="119"/>
      <c r="K313" s="120"/>
      <c r="L313" s="121"/>
      <c r="M313" s="122"/>
      <c r="N313" s="123"/>
      <c r="O313" s="123"/>
      <c r="P313" s="124"/>
    </row>
    <row r="314" spans="2:16" ht="18" x14ac:dyDescent="0.4">
      <c r="B314" s="141"/>
      <c r="C314" s="134"/>
      <c r="D314" s="133"/>
      <c r="E314" s="143"/>
      <c r="F314" s="144"/>
      <c r="G314" s="174"/>
      <c r="H314" s="175"/>
      <c r="I314" s="136"/>
      <c r="J314" s="136"/>
      <c r="K314" s="137"/>
      <c r="L314" s="138">
        <f>+(H314*I314*J314)*K314</f>
        <v>0</v>
      </c>
      <c r="M314" s="139">
        <f>+IF(J314=0,H314*I314*K314,0)</f>
        <v>0</v>
      </c>
      <c r="N314" s="139">
        <f>+IF(I314=0*(AND(J314=0)),H314*K314,0)</f>
        <v>0</v>
      </c>
      <c r="O314" s="139">
        <f>+IF(H314=0*(AND(I314=0)),K314,0)</f>
        <v>0</v>
      </c>
      <c r="P314" s="140"/>
    </row>
    <row r="315" spans="2:16" ht="18" x14ac:dyDescent="0.4">
      <c r="B315" s="141"/>
      <c r="C315" s="134"/>
      <c r="D315" s="133"/>
      <c r="E315" s="143" t="s">
        <v>208</v>
      </c>
      <c r="F315" s="177"/>
      <c r="G315" s="176"/>
      <c r="H315" s="146">
        <f>(H175*2)+(H183*4)+(H185*2)+(H189*2)+(H196*6)+(H197*2)</f>
        <v>134.97999999999999</v>
      </c>
      <c r="I315" s="136"/>
      <c r="J315" s="136"/>
      <c r="K315" s="137">
        <v>1</v>
      </c>
      <c r="L315" s="138">
        <f>+(H315*I315*J315)*K315</f>
        <v>0</v>
      </c>
      <c r="M315" s="139">
        <f>+IF(J315=0,H315*I315*K315,0)</f>
        <v>0</v>
      </c>
      <c r="N315" s="139">
        <f>+IF(I315=0*(AND(J315=0)),H315*K315,0)</f>
        <v>134.97999999999999</v>
      </c>
      <c r="O315" s="139">
        <f>+IF(H315=0*(AND(I315=0)),K315,0)</f>
        <v>0</v>
      </c>
      <c r="P315" s="149"/>
    </row>
    <row r="316" spans="2:16" ht="18.5" thickBot="1" x14ac:dyDescent="0.45">
      <c r="B316" s="141"/>
      <c r="C316" s="134"/>
      <c r="D316" s="133"/>
      <c r="E316" s="150"/>
      <c r="F316" s="151"/>
      <c r="G316" s="152"/>
      <c r="H316" s="153"/>
      <c r="I316" s="154"/>
      <c r="J316" s="154"/>
      <c r="K316" s="155"/>
      <c r="L316" s="156"/>
      <c r="M316" s="156"/>
      <c r="N316" s="157"/>
      <c r="O316" s="157"/>
      <c r="P316" s="158"/>
    </row>
    <row r="317" spans="2:16" ht="18.5" thickTop="1" x14ac:dyDescent="0.4">
      <c r="B317" s="141"/>
      <c r="C317" s="134"/>
      <c r="D317" s="133"/>
      <c r="E317" s="159" t="s">
        <v>146</v>
      </c>
      <c r="F317" s="159"/>
      <c r="G317" s="160"/>
      <c r="H317" s="161"/>
      <c r="I317" s="162"/>
      <c r="J317" s="162"/>
      <c r="K317" s="163"/>
      <c r="L317" s="164">
        <f>SUM(L314:L316)</f>
        <v>0</v>
      </c>
      <c r="M317" s="164">
        <f>SUM(M314:M316)</f>
        <v>0</v>
      </c>
      <c r="N317" s="164">
        <f>SUM(N314:N316)</f>
        <v>134.97999999999999</v>
      </c>
      <c r="O317" s="164">
        <f>SUM(O314:O316)</f>
        <v>0</v>
      </c>
      <c r="P317" s="165" t="str">
        <f>IF(L317&gt;0,"M3",IF(M317&gt;0,"M2",IF(N317&gt;0,"Ml","C/U")))</f>
        <v>Ml</v>
      </c>
    </row>
    <row r="318" spans="2:16" ht="18" x14ac:dyDescent="0.4">
      <c r="B318" s="141"/>
      <c r="C318" s="134"/>
      <c r="D318" s="167"/>
      <c r="E318" s="129"/>
      <c r="F318" s="168"/>
      <c r="G318" s="169"/>
      <c r="H318" s="142"/>
      <c r="I318" s="119"/>
      <c r="J318" s="130"/>
      <c r="K318" s="119"/>
      <c r="L318" s="119"/>
      <c r="M318" s="120"/>
      <c r="N318" s="121"/>
      <c r="O318" s="122"/>
      <c r="P318" s="124"/>
    </row>
    <row r="319" spans="2:16" ht="18" x14ac:dyDescent="0.4">
      <c r="B319" s="141"/>
      <c r="C319" s="134"/>
      <c r="D319" s="167"/>
      <c r="E319" s="182"/>
      <c r="F319" s="168"/>
      <c r="G319" s="117"/>
      <c r="H319" s="142"/>
      <c r="I319" s="119"/>
      <c r="J319" s="130"/>
      <c r="K319" s="119"/>
      <c r="L319" s="119"/>
      <c r="M319" s="120"/>
      <c r="N319" s="181"/>
      <c r="O319" s="123"/>
      <c r="P319" s="124"/>
    </row>
    <row r="320" spans="2:16" ht="18" x14ac:dyDescent="0.4">
      <c r="B320" s="141"/>
      <c r="C320" s="134"/>
      <c r="D320" s="167"/>
      <c r="E320" s="182"/>
      <c r="F320" s="168"/>
      <c r="G320" s="117"/>
      <c r="H320" s="142"/>
      <c r="I320" s="119"/>
      <c r="J320" s="130"/>
      <c r="K320" s="119"/>
      <c r="L320" s="119"/>
      <c r="M320" s="120"/>
      <c r="N320" s="181"/>
      <c r="O320" s="123"/>
      <c r="P320" s="124"/>
    </row>
    <row r="321" spans="2:16" ht="18" x14ac:dyDescent="0.4">
      <c r="B321" s="141"/>
      <c r="C321" s="134"/>
      <c r="D321" s="167"/>
      <c r="E321" s="182"/>
      <c r="F321" s="168"/>
      <c r="G321" s="117"/>
      <c r="H321" s="142"/>
      <c r="I321" s="119"/>
      <c r="J321" s="130"/>
      <c r="K321" s="119"/>
      <c r="L321" s="119"/>
      <c r="M321" s="120"/>
      <c r="N321" s="181"/>
      <c r="O321" s="123"/>
      <c r="P321" s="124"/>
    </row>
    <row r="322" spans="2:16" ht="18" x14ac:dyDescent="0.4">
      <c r="B322" s="141"/>
      <c r="C322" s="134"/>
      <c r="D322" s="115">
        <f>'PRESUPUESTO '!C53</f>
        <v>12</v>
      </c>
      <c r="E322" s="116" t="str">
        <f>'PRESUPUESTO '!D53</f>
        <v>CIELOS FALSOS</v>
      </c>
      <c r="G322" s="117"/>
      <c r="H322" s="118"/>
      <c r="I322" s="119"/>
      <c r="J322" s="119"/>
      <c r="K322" s="120"/>
      <c r="L322" s="121"/>
      <c r="M322" s="122"/>
      <c r="N322" s="123"/>
      <c r="O322" s="123"/>
      <c r="P322" s="124"/>
    </row>
    <row r="323" spans="2:16" ht="18" x14ac:dyDescent="0.4">
      <c r="B323" s="141"/>
      <c r="C323" s="134"/>
      <c r="D323" s="126">
        <f>'PRESUPUESTO '!C54</f>
        <v>12.1</v>
      </c>
      <c r="E323" s="127" t="str">
        <f>'PRESUPUESTO '!D54</f>
        <v xml:space="preserve">Suministro e instalación de cielo falso de fibrocemento liso de 2' x 4' x 6 mm., perfilería de aluminio tipo pesado, suspendido con alambre galvanizado #14 entorchado, aplicación de dos manos de pintura (como mínimo) tipo látex, color blanco, arriostramiento sismo resistente cada 2.40 mts. ambos sentidos. </v>
      </c>
      <c r="F323" s="128"/>
      <c r="G323" s="129"/>
      <c r="H323" s="130"/>
      <c r="I323" s="131" t="str">
        <f>'PRESUPUESTO '!F54</f>
        <v>M2</v>
      </c>
      <c r="J323" s="119"/>
      <c r="K323" s="120"/>
      <c r="L323" s="121"/>
      <c r="M323" s="122"/>
      <c r="N323" s="123"/>
      <c r="O323" s="123"/>
      <c r="P323" s="124"/>
    </row>
    <row r="324" spans="2:16" ht="18" x14ac:dyDescent="0.4">
      <c r="B324" s="141"/>
      <c r="C324" s="134"/>
      <c r="D324" s="133"/>
      <c r="E324" s="143"/>
      <c r="F324" s="173"/>
      <c r="G324" s="174"/>
      <c r="H324" s="175"/>
      <c r="I324" s="136"/>
      <c r="J324" s="136"/>
      <c r="K324" s="137"/>
      <c r="L324" s="138">
        <f>+(H324*I324*J324)*K324</f>
        <v>0</v>
      </c>
      <c r="M324" s="139">
        <f>+IF(J324=0,H324*I324*K324,0)</f>
        <v>0</v>
      </c>
      <c r="N324" s="139">
        <f>+IF(I324=0*(AND(J324=0)),H324*K324,0)</f>
        <v>0</v>
      </c>
      <c r="O324" s="139">
        <f>+IF(H324=0*(AND(I324=0)),K324,0)</f>
        <v>0</v>
      </c>
      <c r="P324" s="140"/>
    </row>
    <row r="325" spans="2:16" ht="18" x14ac:dyDescent="0.4">
      <c r="B325" s="141"/>
      <c r="C325" s="134"/>
      <c r="D325" s="133"/>
      <c r="E325" s="143" t="s">
        <v>162</v>
      </c>
      <c r="F325" s="177"/>
      <c r="G325" s="174"/>
      <c r="H325" s="146">
        <v>4.33</v>
      </c>
      <c r="I325" s="147">
        <v>3.3</v>
      </c>
      <c r="J325" s="147"/>
      <c r="K325" s="183">
        <v>2</v>
      </c>
      <c r="L325" s="138">
        <f t="shared" ref="L325:L329" si="112">+(H325*I325*J325)*K325</f>
        <v>0</v>
      </c>
      <c r="M325" s="139">
        <f t="shared" ref="M325:M329" si="113">+IF(J325=0,H325*I325*K325,0)</f>
        <v>28.577999999999999</v>
      </c>
      <c r="N325" s="139">
        <f t="shared" ref="N325:N329" si="114">+IF(I325=0*(AND(J325=0)),H325*K325,0)</f>
        <v>0</v>
      </c>
      <c r="O325" s="139">
        <f t="shared" ref="O325:O329" si="115">+IF(H325=0*(AND(I325=0)),K325,0)</f>
        <v>0</v>
      </c>
      <c r="P325" s="149"/>
    </row>
    <row r="326" spans="2:16" ht="18" x14ac:dyDescent="0.4">
      <c r="B326" s="141"/>
      <c r="C326" s="134"/>
      <c r="D326" s="133"/>
      <c r="E326" s="143" t="s">
        <v>161</v>
      </c>
      <c r="F326" s="177"/>
      <c r="G326" s="174"/>
      <c r="H326" s="146">
        <v>4.33</v>
      </c>
      <c r="I326" s="147">
        <v>0.65</v>
      </c>
      <c r="J326" s="147"/>
      <c r="K326" s="183">
        <v>1</v>
      </c>
      <c r="L326" s="138">
        <f t="shared" si="112"/>
        <v>0</v>
      </c>
      <c r="M326" s="139">
        <f t="shared" si="113"/>
        <v>2.8145000000000002</v>
      </c>
      <c r="N326" s="139">
        <f t="shared" si="114"/>
        <v>0</v>
      </c>
      <c r="O326" s="139">
        <f t="shared" si="115"/>
        <v>0</v>
      </c>
      <c r="P326" s="149"/>
    </row>
    <row r="327" spans="2:16" ht="18" x14ac:dyDescent="0.4">
      <c r="B327" s="141"/>
      <c r="C327" s="134"/>
      <c r="D327" s="133"/>
      <c r="E327" s="143" t="s">
        <v>155</v>
      </c>
      <c r="F327" s="144"/>
      <c r="G327" s="176"/>
      <c r="H327" s="146">
        <v>5</v>
      </c>
      <c r="I327" s="147">
        <v>3.3</v>
      </c>
      <c r="J327" s="147"/>
      <c r="K327" s="183">
        <v>2</v>
      </c>
      <c r="L327" s="138">
        <f t="shared" si="112"/>
        <v>0</v>
      </c>
      <c r="M327" s="139">
        <f t="shared" si="113"/>
        <v>33</v>
      </c>
      <c r="N327" s="139">
        <f t="shared" si="114"/>
        <v>0</v>
      </c>
      <c r="O327" s="139">
        <f t="shared" si="115"/>
        <v>0</v>
      </c>
      <c r="P327" s="149"/>
    </row>
    <row r="328" spans="2:16" ht="18" x14ac:dyDescent="0.4">
      <c r="B328" s="141"/>
      <c r="C328" s="134"/>
      <c r="D328" s="133"/>
      <c r="E328" s="143" t="s">
        <v>187</v>
      </c>
      <c r="F328" s="144"/>
      <c r="G328" s="176"/>
      <c r="H328" s="146">
        <v>5.15</v>
      </c>
      <c r="I328" s="147">
        <v>3.3</v>
      </c>
      <c r="J328" s="147"/>
      <c r="K328" s="183">
        <v>1</v>
      </c>
      <c r="L328" s="138">
        <f t="shared" si="112"/>
        <v>0</v>
      </c>
      <c r="M328" s="139">
        <f t="shared" si="113"/>
        <v>16.995000000000001</v>
      </c>
      <c r="N328" s="139">
        <f t="shared" si="114"/>
        <v>0</v>
      </c>
      <c r="O328" s="139">
        <f t="shared" si="115"/>
        <v>0</v>
      </c>
      <c r="P328" s="149"/>
    </row>
    <row r="329" spans="2:16" ht="18" x14ac:dyDescent="0.4">
      <c r="B329" s="141"/>
      <c r="C329" s="134"/>
      <c r="D329" s="133"/>
      <c r="E329" s="186" t="s">
        <v>203</v>
      </c>
      <c r="F329" s="177"/>
      <c r="G329" s="174"/>
      <c r="H329" s="187">
        <v>-2.2000000000000002</v>
      </c>
      <c r="I329" s="188">
        <v>2.1</v>
      </c>
      <c r="J329" s="188"/>
      <c r="K329" s="189">
        <v>1</v>
      </c>
      <c r="L329" s="138">
        <f t="shared" si="112"/>
        <v>0</v>
      </c>
      <c r="M329" s="139">
        <f t="shared" si="113"/>
        <v>-4.620000000000001</v>
      </c>
      <c r="N329" s="139">
        <f t="shared" si="114"/>
        <v>0</v>
      </c>
      <c r="O329" s="139">
        <f t="shared" si="115"/>
        <v>0</v>
      </c>
      <c r="P329" s="149"/>
    </row>
    <row r="330" spans="2:16" ht="18.5" thickBot="1" x14ac:dyDescent="0.45">
      <c r="B330" s="141"/>
      <c r="C330" s="134"/>
      <c r="D330" s="133"/>
      <c r="E330" s="150"/>
      <c r="F330" s="151"/>
      <c r="G330" s="152"/>
      <c r="H330" s="153"/>
      <c r="I330" s="154"/>
      <c r="J330" s="154"/>
      <c r="K330" s="155"/>
      <c r="L330" s="156"/>
      <c r="M330" s="156"/>
      <c r="N330" s="157"/>
      <c r="O330" s="157"/>
      <c r="P330" s="158"/>
    </row>
    <row r="331" spans="2:16" ht="18.5" thickTop="1" x14ac:dyDescent="0.4">
      <c r="B331" s="141"/>
      <c r="C331" s="134"/>
      <c r="D331" s="133"/>
      <c r="E331" s="159" t="s">
        <v>146</v>
      </c>
      <c r="F331" s="159"/>
      <c r="G331" s="160"/>
      <c r="H331" s="161"/>
      <c r="I331" s="162"/>
      <c r="J331" s="162"/>
      <c r="K331" s="163"/>
      <c r="L331" s="164">
        <f>SUM(L324:L330)</f>
        <v>0</v>
      </c>
      <c r="M331" s="164">
        <f>SUM(M324:M330)</f>
        <v>76.767499999999998</v>
      </c>
      <c r="N331" s="164">
        <f>SUM(N324:N330)</f>
        <v>0</v>
      </c>
      <c r="O331" s="164">
        <f>SUM(O324:O330)</f>
        <v>0</v>
      </c>
      <c r="P331" s="165" t="str">
        <f>IF(L331&gt;0,"M3",IF(M331&gt;0,"M2",IF(N331&gt;0,"Ml","C/U")))</f>
        <v>M2</v>
      </c>
    </row>
    <row r="332" spans="2:16" ht="18" x14ac:dyDescent="0.4">
      <c r="B332" s="141"/>
      <c r="C332" s="134"/>
      <c r="D332" s="167"/>
      <c r="E332" s="182"/>
      <c r="F332" s="168"/>
      <c r="G332" s="117"/>
      <c r="H332" s="142"/>
      <c r="I332" s="119"/>
      <c r="J332" s="130"/>
      <c r="K332" s="119"/>
      <c r="L332" s="119"/>
      <c r="M332" s="120"/>
      <c r="N332" s="181"/>
      <c r="O332" s="123"/>
      <c r="P332" s="124"/>
    </row>
    <row r="333" spans="2:16" ht="18" x14ac:dyDescent="0.4">
      <c r="B333" s="141"/>
      <c r="C333" s="134"/>
      <c r="D333" s="167"/>
      <c r="E333" s="182"/>
      <c r="F333" s="168"/>
      <c r="G333" s="117"/>
      <c r="H333" s="142"/>
      <c r="I333" s="119"/>
      <c r="J333" s="130"/>
      <c r="K333" s="119"/>
      <c r="L333" s="119"/>
      <c r="M333" s="120"/>
      <c r="N333" s="181"/>
      <c r="O333" s="123"/>
      <c r="P333" s="124"/>
    </row>
    <row r="334" spans="2:16" ht="18" x14ac:dyDescent="0.4">
      <c r="B334" s="141"/>
      <c r="C334" s="134"/>
      <c r="D334" s="167"/>
      <c r="E334" s="182"/>
      <c r="F334" s="168"/>
      <c r="G334" s="117"/>
      <c r="H334" s="142"/>
      <c r="I334" s="119"/>
      <c r="J334" s="130"/>
      <c r="K334" s="119"/>
      <c r="L334" s="119"/>
      <c r="M334" s="120"/>
      <c r="N334" s="181"/>
      <c r="O334" s="123"/>
      <c r="P334" s="124"/>
    </row>
    <row r="335" spans="2:16" ht="18" x14ac:dyDescent="0.4">
      <c r="B335" s="141"/>
      <c r="C335" s="134"/>
      <c r="D335" s="126">
        <f>'PRESUPUESTO '!C56</f>
        <v>12.3</v>
      </c>
      <c r="E335" s="127" t="str">
        <f>'PRESUPUESTO '!D56</f>
        <v>Suministro  e instalación Fascia de acero de lámina lisa galvanizada cal. 20 y cornisa de lámina de tabla cemento con pintura de látex color blanco puro, cuadricula de separación máximo de 40 cm fijada en pared y estructura metálica de techo.</v>
      </c>
      <c r="F335" s="128"/>
      <c r="G335" s="129"/>
      <c r="H335" s="130"/>
      <c r="I335" s="131" t="str">
        <f>'PRESUPUESTO '!F56</f>
        <v>M2</v>
      </c>
      <c r="J335" s="119"/>
      <c r="K335" s="120"/>
      <c r="L335" s="121"/>
      <c r="M335" s="122"/>
      <c r="N335" s="123"/>
      <c r="O335" s="123"/>
      <c r="P335" s="124"/>
    </row>
    <row r="336" spans="2:16" ht="18" x14ac:dyDescent="0.4">
      <c r="B336" s="141"/>
      <c r="C336" s="134"/>
      <c r="D336" s="133"/>
      <c r="E336" s="143"/>
      <c r="F336" s="173"/>
      <c r="G336" s="174"/>
      <c r="H336" s="175"/>
      <c r="I336" s="136"/>
      <c r="J336" s="136"/>
      <c r="K336" s="137"/>
      <c r="L336" s="138">
        <f>+(H336*I336*J336)*K336</f>
        <v>0</v>
      </c>
      <c r="M336" s="139">
        <f>+IF(J336=0,H336*I336*K336,0)</f>
        <v>0</v>
      </c>
      <c r="N336" s="139">
        <f>+IF(I336=0*(AND(J336=0)),H336*K336,0)</f>
        <v>0</v>
      </c>
      <c r="O336" s="139">
        <f>+IF(H336=0*(AND(I336=0)),K336,0)</f>
        <v>0</v>
      </c>
      <c r="P336" s="140"/>
    </row>
    <row r="337" spans="2:16" ht="18" x14ac:dyDescent="0.4">
      <c r="B337" s="141"/>
      <c r="C337" s="134"/>
      <c r="D337" s="133"/>
      <c r="E337" s="143" t="s">
        <v>209</v>
      </c>
      <c r="F337" s="177"/>
      <c r="G337" s="174"/>
      <c r="H337" s="146">
        <v>23.1</v>
      </c>
      <c r="I337" s="147">
        <v>0.45</v>
      </c>
      <c r="J337" s="147"/>
      <c r="K337" s="183">
        <v>2</v>
      </c>
      <c r="L337" s="138">
        <f t="shared" ref="L337:L338" si="116">+(H337*I337*J337)*K337</f>
        <v>0</v>
      </c>
      <c r="M337" s="139">
        <f t="shared" ref="M337:M338" si="117">+IF(J337=0,H337*I337*K337,0)</f>
        <v>20.790000000000003</v>
      </c>
      <c r="N337" s="139">
        <f t="shared" ref="N337:N338" si="118">+IF(I337=0*(AND(J337=0)),H337*K337,0)</f>
        <v>0</v>
      </c>
      <c r="O337" s="139">
        <f t="shared" ref="O337:O338" si="119">+IF(H337=0*(AND(I337=0)),K337,0)</f>
        <v>0</v>
      </c>
      <c r="P337" s="149"/>
    </row>
    <row r="338" spans="2:16" ht="18" x14ac:dyDescent="0.4">
      <c r="B338" s="141"/>
      <c r="C338" s="134"/>
      <c r="D338" s="133"/>
      <c r="E338" s="143" t="s">
        <v>210</v>
      </c>
      <c r="F338" s="177"/>
      <c r="G338" s="174"/>
      <c r="H338" s="146">
        <v>6.2</v>
      </c>
      <c r="I338" s="147">
        <v>0.45</v>
      </c>
      <c r="J338" s="147"/>
      <c r="K338" s="183">
        <v>2</v>
      </c>
      <c r="L338" s="138">
        <f t="shared" si="116"/>
        <v>0</v>
      </c>
      <c r="M338" s="139">
        <f t="shared" si="117"/>
        <v>5.58</v>
      </c>
      <c r="N338" s="139">
        <f t="shared" si="118"/>
        <v>0</v>
      </c>
      <c r="O338" s="139">
        <f t="shared" si="119"/>
        <v>0</v>
      </c>
      <c r="P338" s="149"/>
    </row>
    <row r="339" spans="2:16" ht="18.5" thickBot="1" x14ac:dyDescent="0.45">
      <c r="B339" s="141"/>
      <c r="C339" s="134"/>
      <c r="D339" s="133"/>
      <c r="E339" s="150"/>
      <c r="F339" s="151"/>
      <c r="G339" s="152"/>
      <c r="H339" s="153"/>
      <c r="I339" s="154"/>
      <c r="J339" s="154"/>
      <c r="K339" s="155"/>
      <c r="L339" s="156"/>
      <c r="M339" s="156"/>
      <c r="N339" s="157"/>
      <c r="O339" s="157"/>
      <c r="P339" s="158"/>
    </row>
    <row r="340" spans="2:16" ht="18.5" thickTop="1" x14ac:dyDescent="0.4">
      <c r="B340" s="141"/>
      <c r="C340" s="134"/>
      <c r="D340" s="133"/>
      <c r="E340" s="159" t="s">
        <v>146</v>
      </c>
      <c r="F340" s="159"/>
      <c r="G340" s="160"/>
      <c r="H340" s="161"/>
      <c r="I340" s="162"/>
      <c r="J340" s="162"/>
      <c r="K340" s="163"/>
      <c r="L340" s="164">
        <f>SUM(L336:L339)</f>
        <v>0</v>
      </c>
      <c r="M340" s="164">
        <f>SUM(M336:M339)</f>
        <v>26.370000000000005</v>
      </c>
      <c r="N340" s="164">
        <f>SUM(N336:N339)</f>
        <v>0</v>
      </c>
      <c r="O340" s="164">
        <f>SUM(O336:O339)</f>
        <v>0</v>
      </c>
      <c r="P340" s="165" t="str">
        <f>IF(L340&gt;0,"M3",IF(M340&gt;0,"M2",IF(N340&gt;0,"Ml","C/U")))</f>
        <v>M2</v>
      </c>
    </row>
    <row r="341" spans="2:16" ht="18" x14ac:dyDescent="0.4">
      <c r="B341" s="141"/>
      <c r="C341" s="134"/>
      <c r="D341" s="167"/>
      <c r="E341" s="182"/>
      <c r="F341" s="168"/>
      <c r="G341" s="169"/>
      <c r="H341" s="142"/>
      <c r="I341" s="119"/>
      <c r="J341" s="130"/>
      <c r="K341" s="119"/>
      <c r="L341" s="119"/>
      <c r="M341" s="120"/>
      <c r="N341" s="181"/>
      <c r="O341" s="123"/>
      <c r="P341" s="124"/>
    </row>
    <row r="342" spans="2:16" ht="18" x14ac:dyDescent="0.4">
      <c r="B342" s="141"/>
      <c r="C342" s="134"/>
      <c r="D342" s="167"/>
      <c r="E342" s="182"/>
      <c r="F342" s="168"/>
      <c r="G342" s="117"/>
      <c r="H342" s="142"/>
      <c r="I342" s="119"/>
      <c r="J342" s="130"/>
      <c r="K342" s="119"/>
      <c r="L342" s="119"/>
      <c r="M342" s="120"/>
      <c r="N342" s="181"/>
      <c r="O342" s="123"/>
      <c r="P342" s="124"/>
    </row>
    <row r="343" spans="2:16" ht="18" x14ac:dyDescent="0.4">
      <c r="B343" s="141"/>
      <c r="C343" s="134"/>
      <c r="D343" s="167"/>
      <c r="E343" s="182"/>
      <c r="F343" s="168"/>
      <c r="G343" s="117"/>
      <c r="H343" s="142"/>
      <c r="I343" s="119"/>
      <c r="J343" s="130"/>
      <c r="K343" s="119"/>
      <c r="L343" s="119"/>
      <c r="M343" s="120"/>
      <c r="N343" s="181"/>
      <c r="O343" s="123"/>
      <c r="P343" s="124"/>
    </row>
    <row r="344" spans="2:16" ht="18" x14ac:dyDescent="0.4">
      <c r="B344" s="141"/>
      <c r="C344" s="134"/>
      <c r="D344" s="167"/>
      <c r="E344" s="182"/>
      <c r="F344" s="168"/>
      <c r="G344" s="117"/>
      <c r="H344" s="142"/>
      <c r="I344" s="119"/>
      <c r="J344" s="130"/>
      <c r="K344" s="119"/>
      <c r="L344" s="119"/>
      <c r="M344" s="120"/>
      <c r="N344" s="181"/>
      <c r="O344" s="123"/>
      <c r="P344" s="124"/>
    </row>
    <row r="345" spans="2:16" ht="18" customHeight="1" x14ac:dyDescent="0.35"/>
    <row r="346" spans="2:16" ht="18" customHeight="1" x14ac:dyDescent="0.35"/>
    <row r="347" spans="2:16" ht="18" customHeight="1" x14ac:dyDescent="0.35"/>
    <row r="348" spans="2:16" ht="18" customHeight="1" x14ac:dyDescent="0.35"/>
    <row r="349" spans="2:16" ht="18" customHeight="1" x14ac:dyDescent="0.35"/>
    <row r="350" spans="2:16" ht="18" customHeight="1" x14ac:dyDescent="0.35"/>
    <row r="351" spans="2:16" ht="18" customHeight="1" x14ac:dyDescent="0.35"/>
    <row r="352" spans="2:16" ht="18" customHeight="1" x14ac:dyDescent="0.35"/>
    <row r="353" ht="18" customHeight="1" x14ac:dyDescent="0.35"/>
    <row r="354" ht="18" customHeight="1" x14ac:dyDescent="0.35"/>
    <row r="355" ht="18" customHeight="1" x14ac:dyDescent="0.35"/>
    <row r="356" ht="18" customHeight="1" x14ac:dyDescent="0.35"/>
    <row r="357" ht="18" customHeight="1" x14ac:dyDescent="0.35"/>
    <row r="358" ht="18" customHeight="1" x14ac:dyDescent="0.35"/>
    <row r="359" ht="18" customHeight="1" x14ac:dyDescent="0.35"/>
    <row r="360" ht="18" customHeight="1" x14ac:dyDescent="0.35"/>
    <row r="361" ht="18" customHeight="1" x14ac:dyDescent="0.35"/>
    <row r="362" ht="18" customHeight="1" x14ac:dyDescent="0.35"/>
    <row r="363" ht="18" customHeight="1" x14ac:dyDescent="0.35"/>
    <row r="364" ht="18" customHeight="1" x14ac:dyDescent="0.35"/>
    <row r="365" ht="18" customHeight="1" x14ac:dyDescent="0.35"/>
    <row r="366" ht="18" customHeight="1" x14ac:dyDescent="0.35"/>
    <row r="367" ht="18" customHeight="1" x14ac:dyDescent="0.35"/>
    <row r="368" ht="18" customHeight="1" x14ac:dyDescent="0.35"/>
    <row r="369" ht="18" customHeight="1" x14ac:dyDescent="0.35"/>
    <row r="370" ht="18" customHeight="1" x14ac:dyDescent="0.35"/>
    <row r="371" ht="18" customHeight="1" x14ac:dyDescent="0.35"/>
    <row r="372" ht="18" customHeight="1" x14ac:dyDescent="0.35"/>
    <row r="373" ht="18" customHeight="1" x14ac:dyDescent="0.35"/>
    <row r="374" ht="18" customHeight="1" x14ac:dyDescent="0.35"/>
    <row r="375" ht="18" customHeight="1" x14ac:dyDescent="0.35"/>
    <row r="376" ht="18" customHeight="1" x14ac:dyDescent="0.35"/>
    <row r="377" ht="18" customHeight="1" x14ac:dyDescent="0.35"/>
    <row r="378" ht="18" customHeight="1" x14ac:dyDescent="0.35"/>
    <row r="379" ht="18" customHeight="1" x14ac:dyDescent="0.35"/>
    <row r="380" ht="18" customHeight="1" x14ac:dyDescent="0.35"/>
    <row r="381" ht="18" customHeight="1" x14ac:dyDescent="0.35"/>
    <row r="382" ht="18" customHeight="1" x14ac:dyDescent="0.35"/>
    <row r="383" ht="18" customHeight="1" x14ac:dyDescent="0.35"/>
    <row r="384" ht="18" customHeight="1" x14ac:dyDescent="0.35"/>
    <row r="385" ht="18" customHeight="1" x14ac:dyDescent="0.35"/>
    <row r="386" ht="18" customHeight="1" x14ac:dyDescent="0.35"/>
    <row r="387" ht="18" customHeight="1" x14ac:dyDescent="0.35"/>
    <row r="388" ht="18" customHeight="1" x14ac:dyDescent="0.35"/>
    <row r="389" ht="18" customHeight="1" x14ac:dyDescent="0.35"/>
    <row r="390" ht="18" customHeight="1" x14ac:dyDescent="0.35"/>
    <row r="391" ht="18" customHeight="1" x14ac:dyDescent="0.35"/>
    <row r="392" ht="18" customHeight="1" x14ac:dyDescent="0.35"/>
    <row r="393" ht="18" customHeight="1" x14ac:dyDescent="0.35"/>
    <row r="394" ht="18" customHeight="1" x14ac:dyDescent="0.35"/>
    <row r="395" ht="18" customHeight="1" x14ac:dyDescent="0.35"/>
    <row r="396" ht="18" customHeight="1" x14ac:dyDescent="0.35"/>
    <row r="397" ht="18" customHeight="1" x14ac:dyDescent="0.35"/>
    <row r="398" ht="18" customHeight="1" x14ac:dyDescent="0.35"/>
    <row r="399" ht="18" customHeight="1" x14ac:dyDescent="0.35"/>
    <row r="400" ht="18" customHeight="1" x14ac:dyDescent="0.35"/>
    <row r="401" ht="18" customHeight="1" x14ac:dyDescent="0.35"/>
    <row r="402" ht="18" customHeight="1" x14ac:dyDescent="0.35"/>
    <row r="403" ht="18" customHeight="1" x14ac:dyDescent="0.35"/>
    <row r="404" ht="18" customHeight="1" x14ac:dyDescent="0.35"/>
    <row r="405" ht="18" customHeight="1" x14ac:dyDescent="0.35"/>
    <row r="406" ht="18" customHeight="1" x14ac:dyDescent="0.35"/>
    <row r="407" ht="18" customHeight="1" x14ac:dyDescent="0.35"/>
    <row r="408" ht="18" customHeight="1" x14ac:dyDescent="0.35"/>
    <row r="409" ht="18" customHeight="1" x14ac:dyDescent="0.35"/>
    <row r="410" ht="18" customHeight="1" x14ac:dyDescent="0.35"/>
    <row r="411" ht="18" customHeight="1" x14ac:dyDescent="0.35"/>
    <row r="412" ht="18" customHeight="1" x14ac:dyDescent="0.35"/>
    <row r="413" ht="18" customHeight="1" x14ac:dyDescent="0.35"/>
    <row r="414" ht="18" customHeight="1" x14ac:dyDescent="0.35"/>
    <row r="415" ht="18" customHeight="1" x14ac:dyDescent="0.35"/>
    <row r="416" ht="18" customHeight="1" x14ac:dyDescent="0.35"/>
    <row r="417" ht="18" customHeight="1" x14ac:dyDescent="0.35"/>
    <row r="418" ht="18" customHeight="1" x14ac:dyDescent="0.35"/>
    <row r="419" ht="18" customHeight="1" x14ac:dyDescent="0.35"/>
    <row r="420" ht="18" customHeight="1" x14ac:dyDescent="0.35"/>
    <row r="421" ht="18" customHeight="1" x14ac:dyDescent="0.35"/>
    <row r="422" ht="18" customHeight="1" x14ac:dyDescent="0.35"/>
    <row r="423" ht="18" customHeight="1" x14ac:dyDescent="0.35"/>
    <row r="424" ht="18" customHeight="1" x14ac:dyDescent="0.35"/>
    <row r="425" ht="18" customHeight="1" x14ac:dyDescent="0.35"/>
    <row r="426" ht="18" customHeight="1" x14ac:dyDescent="0.35"/>
    <row r="427" ht="18" customHeight="1" x14ac:dyDescent="0.35"/>
    <row r="428" ht="18" customHeight="1" x14ac:dyDescent="0.35"/>
    <row r="429" ht="18" customHeight="1" x14ac:dyDescent="0.35"/>
    <row r="430" ht="18" customHeight="1" x14ac:dyDescent="0.35"/>
    <row r="431" ht="18" customHeight="1" x14ac:dyDescent="0.35"/>
    <row r="432" ht="18" customHeight="1" x14ac:dyDescent="0.35"/>
    <row r="433" ht="18" customHeight="1" x14ac:dyDescent="0.35"/>
    <row r="434" ht="18" customHeight="1" x14ac:dyDescent="0.35"/>
    <row r="435" ht="18" customHeight="1" x14ac:dyDescent="0.35"/>
    <row r="436" ht="18" customHeight="1" x14ac:dyDescent="0.35"/>
    <row r="437" ht="18" customHeight="1" x14ac:dyDescent="0.35"/>
    <row r="438" ht="18" customHeight="1" x14ac:dyDescent="0.35"/>
    <row r="439" ht="18" customHeight="1" x14ac:dyDescent="0.35"/>
    <row r="440" ht="18" customHeight="1" x14ac:dyDescent="0.35"/>
    <row r="441" ht="18" customHeight="1" x14ac:dyDescent="0.35"/>
    <row r="442" ht="18" customHeight="1" x14ac:dyDescent="0.35"/>
    <row r="443" ht="18" customHeight="1" x14ac:dyDescent="0.35"/>
    <row r="444" ht="18" customHeight="1" x14ac:dyDescent="0.35"/>
    <row r="445" ht="18" customHeight="1" x14ac:dyDescent="0.35"/>
    <row r="446" ht="18" customHeight="1" x14ac:dyDescent="0.35"/>
    <row r="447" ht="18" customHeight="1" x14ac:dyDescent="0.35"/>
    <row r="448" ht="18" customHeight="1" x14ac:dyDescent="0.35"/>
    <row r="449" ht="18" customHeight="1" x14ac:dyDescent="0.35"/>
    <row r="450" ht="18" customHeight="1" x14ac:dyDescent="0.35"/>
    <row r="451" ht="18" customHeight="1" x14ac:dyDescent="0.35"/>
    <row r="452" ht="18" customHeight="1" x14ac:dyDescent="0.35"/>
    <row r="453" ht="18" customHeight="1" x14ac:dyDescent="0.35"/>
    <row r="454" ht="18" customHeight="1" x14ac:dyDescent="0.35"/>
    <row r="455" ht="18" customHeight="1" x14ac:dyDescent="0.35"/>
    <row r="456" ht="18" customHeight="1" x14ac:dyDescent="0.35"/>
    <row r="457" ht="18" customHeight="1" x14ac:dyDescent="0.35"/>
    <row r="458" ht="18" customHeight="1" x14ac:dyDescent="0.35"/>
    <row r="459" ht="18" customHeight="1" x14ac:dyDescent="0.35"/>
    <row r="460" ht="18" customHeight="1" x14ac:dyDescent="0.35"/>
    <row r="461" ht="18" customHeight="1" x14ac:dyDescent="0.35"/>
    <row r="462" ht="18" customHeight="1" x14ac:dyDescent="0.35"/>
    <row r="463" ht="18" customHeight="1" x14ac:dyDescent="0.35"/>
    <row r="464" ht="18" customHeight="1" x14ac:dyDescent="0.35"/>
    <row r="465" ht="18" customHeight="1" x14ac:dyDescent="0.35"/>
    <row r="466" ht="18" customHeight="1" x14ac:dyDescent="0.35"/>
    <row r="467" ht="18" customHeight="1" x14ac:dyDescent="0.35"/>
    <row r="468" ht="18" customHeight="1" x14ac:dyDescent="0.35"/>
    <row r="469" ht="18" customHeight="1" x14ac:dyDescent="0.35"/>
    <row r="470" ht="18" customHeight="1" x14ac:dyDescent="0.35"/>
    <row r="471" ht="18" customHeight="1" x14ac:dyDescent="0.35"/>
    <row r="472" ht="18" customHeight="1" x14ac:dyDescent="0.35"/>
    <row r="473" ht="18" customHeight="1" x14ac:dyDescent="0.35"/>
    <row r="474" ht="18" customHeight="1" x14ac:dyDescent="0.35"/>
    <row r="475" ht="18" customHeight="1" x14ac:dyDescent="0.35"/>
    <row r="476" ht="18" customHeight="1" x14ac:dyDescent="0.35"/>
    <row r="477" ht="18" customHeight="1" x14ac:dyDescent="0.35"/>
    <row r="478" ht="18" customHeight="1" x14ac:dyDescent="0.35"/>
    <row r="479" ht="18" customHeight="1" x14ac:dyDescent="0.35"/>
    <row r="480" ht="18" customHeight="1" x14ac:dyDescent="0.35"/>
    <row r="481" ht="18" customHeight="1" x14ac:dyDescent="0.35"/>
    <row r="482" ht="18" customHeight="1" x14ac:dyDescent="0.35"/>
    <row r="483" ht="18" customHeight="1" x14ac:dyDescent="0.35"/>
    <row r="484" ht="18" customHeight="1" x14ac:dyDescent="0.35"/>
    <row r="485" ht="18" customHeight="1" x14ac:dyDescent="0.35"/>
    <row r="486" ht="18" customHeight="1" x14ac:dyDescent="0.35"/>
    <row r="487" ht="18" customHeight="1" x14ac:dyDescent="0.35"/>
    <row r="488" ht="18" customHeight="1" x14ac:dyDescent="0.35"/>
    <row r="489" ht="18" customHeight="1" x14ac:dyDescent="0.35"/>
    <row r="490" ht="18" customHeight="1" x14ac:dyDescent="0.35"/>
    <row r="491" ht="18" customHeight="1" x14ac:dyDescent="0.35"/>
    <row r="492" ht="18" customHeight="1" x14ac:dyDescent="0.35"/>
    <row r="493" ht="18" customHeight="1" x14ac:dyDescent="0.35"/>
    <row r="494" ht="18" customHeight="1" x14ac:dyDescent="0.35"/>
    <row r="495" ht="18" customHeight="1" x14ac:dyDescent="0.35"/>
    <row r="496" ht="18" customHeight="1" x14ac:dyDescent="0.35"/>
    <row r="497" ht="18" customHeight="1" x14ac:dyDescent="0.35"/>
    <row r="498" ht="18" customHeight="1" x14ac:dyDescent="0.35"/>
    <row r="499" ht="18" customHeight="1" x14ac:dyDescent="0.35"/>
    <row r="500" ht="18" customHeight="1" x14ac:dyDescent="0.35"/>
    <row r="501" ht="18" customHeight="1" x14ac:dyDescent="0.35"/>
    <row r="502" ht="18" customHeight="1" x14ac:dyDescent="0.35"/>
    <row r="503" ht="18" customHeight="1" x14ac:dyDescent="0.35"/>
    <row r="504" ht="18" customHeight="1" x14ac:dyDescent="0.35"/>
    <row r="505" ht="18" customHeight="1" x14ac:dyDescent="0.35"/>
    <row r="506" ht="18" customHeight="1" x14ac:dyDescent="0.35"/>
    <row r="507" ht="18" customHeight="1" x14ac:dyDescent="0.35"/>
    <row r="508" ht="18" customHeight="1" x14ac:dyDescent="0.35"/>
    <row r="509" ht="18" customHeight="1" x14ac:dyDescent="0.35"/>
    <row r="510" ht="18" customHeight="1" x14ac:dyDescent="0.35"/>
    <row r="511" ht="18" customHeight="1" x14ac:dyDescent="0.35"/>
    <row r="512" ht="18" customHeight="1" x14ac:dyDescent="0.35"/>
    <row r="513" ht="18" customHeight="1" x14ac:dyDescent="0.35"/>
    <row r="514" ht="18" customHeight="1" x14ac:dyDescent="0.35"/>
    <row r="515" ht="18" customHeight="1" x14ac:dyDescent="0.35"/>
    <row r="516" ht="18" customHeight="1" x14ac:dyDescent="0.35"/>
    <row r="517" ht="18" customHeight="1" x14ac:dyDescent="0.35"/>
    <row r="518" ht="18" customHeight="1" x14ac:dyDescent="0.35"/>
    <row r="519" ht="18" customHeight="1" x14ac:dyDescent="0.35"/>
    <row r="520" ht="18" customHeight="1" x14ac:dyDescent="0.35"/>
    <row r="521" ht="18" customHeight="1" x14ac:dyDescent="0.35"/>
    <row r="522" ht="18" customHeight="1" x14ac:dyDescent="0.35"/>
    <row r="523" ht="18" customHeight="1" x14ac:dyDescent="0.35"/>
    <row r="524" ht="18" customHeight="1" x14ac:dyDescent="0.35"/>
    <row r="525" ht="18" customHeight="1" x14ac:dyDescent="0.35"/>
    <row r="526" ht="18" customHeight="1" x14ac:dyDescent="0.35"/>
    <row r="527" ht="18" customHeight="1" x14ac:dyDescent="0.35"/>
    <row r="528" ht="18" customHeight="1" x14ac:dyDescent="0.35"/>
    <row r="529" ht="18" customHeight="1" x14ac:dyDescent="0.35"/>
    <row r="530" ht="18" customHeight="1" x14ac:dyDescent="0.35"/>
    <row r="531" ht="18" customHeight="1" x14ac:dyDescent="0.35"/>
    <row r="532" ht="18" customHeight="1" x14ac:dyDescent="0.35"/>
    <row r="533" ht="18" customHeight="1" x14ac:dyDescent="0.35"/>
    <row r="534" ht="18" customHeight="1" x14ac:dyDescent="0.35"/>
    <row r="535" ht="18" customHeight="1" x14ac:dyDescent="0.35"/>
    <row r="536" ht="18" customHeight="1" x14ac:dyDescent="0.35"/>
    <row r="537" ht="18" customHeight="1" x14ac:dyDescent="0.35"/>
    <row r="538" ht="18" customHeight="1" x14ac:dyDescent="0.35"/>
    <row r="539" ht="18" customHeight="1" x14ac:dyDescent="0.35"/>
    <row r="540" ht="18" customHeight="1" x14ac:dyDescent="0.35"/>
    <row r="541" ht="18" customHeight="1" x14ac:dyDescent="0.35"/>
    <row r="542" ht="18" customHeight="1" x14ac:dyDescent="0.35"/>
    <row r="543" ht="18" customHeight="1" x14ac:dyDescent="0.35"/>
    <row r="544" ht="18" customHeight="1" x14ac:dyDescent="0.35"/>
    <row r="545" ht="18" customHeight="1" x14ac:dyDescent="0.35"/>
    <row r="546" ht="18" customHeight="1" x14ac:dyDescent="0.35"/>
    <row r="547" ht="18" customHeight="1" x14ac:dyDescent="0.35"/>
    <row r="548" ht="18" customHeight="1" x14ac:dyDescent="0.35"/>
    <row r="549" ht="18" customHeight="1" x14ac:dyDescent="0.35"/>
    <row r="550" ht="18" customHeight="1" x14ac:dyDescent="0.35"/>
    <row r="551" ht="18" customHeight="1" x14ac:dyDescent="0.35"/>
    <row r="552" ht="18" customHeight="1" x14ac:dyDescent="0.35"/>
    <row r="553" ht="18" customHeight="1" x14ac:dyDescent="0.35"/>
    <row r="554" ht="18" customHeight="1" x14ac:dyDescent="0.35"/>
    <row r="555" ht="18" customHeight="1" x14ac:dyDescent="0.35"/>
    <row r="556" ht="18" customHeight="1" x14ac:dyDescent="0.35"/>
    <row r="557" ht="18" customHeight="1" x14ac:dyDescent="0.35"/>
    <row r="558" ht="18" customHeight="1" x14ac:dyDescent="0.35"/>
    <row r="559" ht="18" customHeight="1" x14ac:dyDescent="0.35"/>
    <row r="560" ht="18" customHeight="1" x14ac:dyDescent="0.35"/>
    <row r="561" ht="18" customHeight="1" x14ac:dyDescent="0.35"/>
    <row r="562" ht="18" customHeight="1" x14ac:dyDescent="0.35"/>
    <row r="563" ht="18" customHeight="1" x14ac:dyDescent="0.35"/>
    <row r="564" ht="18" customHeight="1" x14ac:dyDescent="0.35"/>
    <row r="565" ht="18" customHeight="1" x14ac:dyDescent="0.35"/>
    <row r="566" ht="18" customHeight="1" x14ac:dyDescent="0.35"/>
    <row r="567" ht="18" customHeight="1" x14ac:dyDescent="0.35"/>
    <row r="568" ht="18" customHeight="1" x14ac:dyDescent="0.35"/>
    <row r="569" ht="18" customHeight="1" x14ac:dyDescent="0.35"/>
    <row r="570" ht="18" customHeight="1" x14ac:dyDescent="0.35"/>
    <row r="571" ht="18" customHeight="1" x14ac:dyDescent="0.35"/>
    <row r="572" ht="18" customHeight="1" x14ac:dyDescent="0.35"/>
    <row r="573" ht="18" customHeight="1" x14ac:dyDescent="0.35"/>
    <row r="574" ht="18" customHeight="1" x14ac:dyDescent="0.35"/>
    <row r="575" ht="18" customHeight="1" x14ac:dyDescent="0.35"/>
    <row r="576" ht="18" customHeight="1" x14ac:dyDescent="0.35"/>
    <row r="577" ht="18" customHeight="1" x14ac:dyDescent="0.35"/>
    <row r="578" ht="18" customHeight="1" x14ac:dyDescent="0.35"/>
    <row r="579" ht="18" customHeight="1" x14ac:dyDescent="0.35"/>
    <row r="580" ht="18" customHeight="1" x14ac:dyDescent="0.35"/>
    <row r="581" ht="18" customHeight="1" x14ac:dyDescent="0.35"/>
    <row r="582" ht="18" customHeight="1" x14ac:dyDescent="0.35"/>
    <row r="583" ht="18" customHeight="1" x14ac:dyDescent="0.35"/>
    <row r="584" ht="18" customHeight="1" x14ac:dyDescent="0.35"/>
    <row r="585" ht="18" customHeight="1" x14ac:dyDescent="0.35"/>
    <row r="586" ht="18" customHeight="1" x14ac:dyDescent="0.35"/>
    <row r="587" ht="18" customHeight="1" x14ac:dyDescent="0.35"/>
    <row r="588" ht="18" customHeight="1" x14ac:dyDescent="0.35"/>
    <row r="589" ht="18" customHeight="1" x14ac:dyDescent="0.35"/>
    <row r="590" ht="18" customHeight="1" x14ac:dyDescent="0.35"/>
    <row r="591" ht="18" customHeight="1" x14ac:dyDescent="0.35"/>
    <row r="592" ht="18" customHeight="1" x14ac:dyDescent="0.35"/>
    <row r="593" ht="18" customHeight="1" x14ac:dyDescent="0.35"/>
    <row r="594" ht="18" customHeight="1" x14ac:dyDescent="0.35"/>
    <row r="595" ht="18" customHeight="1" x14ac:dyDescent="0.35"/>
    <row r="596" ht="18" customHeight="1" x14ac:dyDescent="0.35"/>
    <row r="597" ht="18" customHeight="1" x14ac:dyDescent="0.35"/>
    <row r="598" ht="18" customHeight="1" x14ac:dyDescent="0.35"/>
    <row r="599" ht="18" customHeight="1" x14ac:dyDescent="0.35"/>
    <row r="600" ht="18" customHeight="1" x14ac:dyDescent="0.35"/>
    <row r="601" ht="18" customHeight="1" x14ac:dyDescent="0.35"/>
    <row r="602" ht="18" customHeight="1" x14ac:dyDescent="0.35"/>
    <row r="603" ht="18" customHeight="1" x14ac:dyDescent="0.35"/>
    <row r="604" ht="18" customHeight="1" x14ac:dyDescent="0.35"/>
    <row r="605" ht="18" customHeight="1" x14ac:dyDescent="0.35"/>
    <row r="606" ht="18" customHeight="1" x14ac:dyDescent="0.35"/>
    <row r="607" ht="18" customHeight="1" x14ac:dyDescent="0.35"/>
    <row r="608" ht="18" customHeight="1" x14ac:dyDescent="0.35"/>
    <row r="609" ht="18" customHeight="1" x14ac:dyDescent="0.35"/>
    <row r="610" ht="18" customHeight="1" x14ac:dyDescent="0.35"/>
    <row r="611" ht="18" customHeight="1" x14ac:dyDescent="0.35"/>
    <row r="612" ht="18" customHeight="1" x14ac:dyDescent="0.35"/>
    <row r="613" ht="18" customHeight="1" x14ac:dyDescent="0.35"/>
    <row r="614" ht="18" customHeight="1" x14ac:dyDescent="0.35"/>
    <row r="615" ht="18" customHeight="1" x14ac:dyDescent="0.35"/>
    <row r="616" ht="18" customHeight="1" x14ac:dyDescent="0.35"/>
    <row r="617" ht="18" customHeight="1" x14ac:dyDescent="0.35"/>
    <row r="618" ht="18" customHeight="1" x14ac:dyDescent="0.35"/>
    <row r="619" ht="18" customHeight="1" x14ac:dyDescent="0.35"/>
    <row r="620" ht="18" customHeight="1" x14ac:dyDescent="0.35"/>
    <row r="621" ht="18" customHeight="1" x14ac:dyDescent="0.35"/>
    <row r="622" ht="18" customHeight="1" x14ac:dyDescent="0.35"/>
    <row r="623" ht="18" customHeight="1" x14ac:dyDescent="0.35"/>
    <row r="624" ht="18" customHeight="1" x14ac:dyDescent="0.35"/>
    <row r="625" ht="18" customHeight="1" x14ac:dyDescent="0.35"/>
    <row r="626" ht="18" customHeight="1" x14ac:dyDescent="0.35"/>
    <row r="627" ht="18" customHeight="1" x14ac:dyDescent="0.35"/>
    <row r="628" ht="18" customHeight="1" x14ac:dyDescent="0.35"/>
    <row r="629" ht="18" customHeight="1" x14ac:dyDescent="0.35"/>
    <row r="630" ht="18" customHeight="1" x14ac:dyDescent="0.35"/>
    <row r="631" ht="18" customHeight="1" x14ac:dyDescent="0.35"/>
    <row r="632" ht="18" customHeight="1" x14ac:dyDescent="0.35"/>
    <row r="633" ht="18" customHeight="1" x14ac:dyDescent="0.35"/>
    <row r="634" ht="18" customHeight="1" x14ac:dyDescent="0.35"/>
    <row r="635" ht="18" customHeight="1" x14ac:dyDescent="0.35"/>
    <row r="636" ht="18" customHeight="1" x14ac:dyDescent="0.35"/>
    <row r="637" ht="18" customHeight="1" x14ac:dyDescent="0.35"/>
  </sheetData>
  <mergeCells count="4">
    <mergeCell ref="E1:L1"/>
    <mergeCell ref="E3:L3"/>
    <mergeCell ref="E4:L4"/>
    <mergeCell ref="E5:L5"/>
  </mergeCells>
  <phoneticPr fontId="42" type="noConversion"/>
  <printOptions horizontalCentered="1"/>
  <pageMargins left="0.39370078740157483" right="0.39370078740157483" top="0.39370078740157483" bottom="0.39370078740157483" header="0.31496062992125984" footer="0.31496062992125984"/>
  <pageSetup paperSize="119" scale="26" fitToHeight="0" orientation="portrait" r:id="rId1"/>
  <rowBreaks count="2" manualBreakCount="2">
    <brk id="95" max="16383" man="1"/>
    <brk id="162" min="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16"/>
  <sheetViews>
    <sheetView workbookViewId="0">
      <selection activeCell="B5" sqref="B5"/>
    </sheetView>
  </sheetViews>
  <sheetFormatPr baseColWidth="10" defaultRowHeight="14.5" x14ac:dyDescent="0.35"/>
  <cols>
    <col min="1" max="1" width="17.7265625" customWidth="1"/>
    <col min="2" max="2" width="101.54296875" customWidth="1"/>
  </cols>
  <sheetData>
    <row r="3" spans="1:2" ht="41.25" customHeight="1" x14ac:dyDescent="0.35">
      <c r="A3">
        <v>1</v>
      </c>
      <c r="B3" s="25" t="s">
        <v>42</v>
      </c>
    </row>
    <row r="4" spans="1:2" ht="75.75" customHeight="1" x14ac:dyDescent="0.35">
      <c r="A4">
        <v>2</v>
      </c>
      <c r="B4" s="26" t="s">
        <v>43</v>
      </c>
    </row>
    <row r="5" spans="1:2" ht="29" x14ac:dyDescent="0.35">
      <c r="B5" s="26" t="s">
        <v>44</v>
      </c>
    </row>
    <row r="6" spans="1:2" ht="43.5" x14ac:dyDescent="0.35">
      <c r="B6" s="26" t="s">
        <v>45</v>
      </c>
    </row>
    <row r="7" spans="1:2" ht="29" x14ac:dyDescent="0.35">
      <c r="B7" s="26" t="s">
        <v>46</v>
      </c>
    </row>
    <row r="8" spans="1:2" ht="84.75" customHeight="1" x14ac:dyDescent="0.35">
      <c r="B8" s="26" t="s">
        <v>47</v>
      </c>
    </row>
    <row r="9" spans="1:2" ht="128.25" customHeight="1" x14ac:dyDescent="0.35">
      <c r="B9" s="26" t="s">
        <v>48</v>
      </c>
    </row>
    <row r="10" spans="1:2" ht="43.5" x14ac:dyDescent="0.35">
      <c r="B10" s="26" t="s">
        <v>49</v>
      </c>
    </row>
    <row r="11" spans="1:2" ht="60.75" customHeight="1" x14ac:dyDescent="0.35">
      <c r="B11" s="26" t="s">
        <v>50</v>
      </c>
    </row>
    <row r="12" spans="1:2" ht="102" customHeight="1" x14ac:dyDescent="0.35">
      <c r="B12" s="26" t="s">
        <v>51</v>
      </c>
    </row>
    <row r="13" spans="1:2" ht="141" customHeight="1" x14ac:dyDescent="0.35">
      <c r="B13" s="26" t="s">
        <v>52</v>
      </c>
    </row>
    <row r="14" spans="1:2" ht="57" customHeight="1" x14ac:dyDescent="0.35">
      <c r="B14" s="26" t="s">
        <v>53</v>
      </c>
    </row>
    <row r="15" spans="1:2" ht="37.5" customHeight="1" x14ac:dyDescent="0.35">
      <c r="B15" s="26" t="s">
        <v>54</v>
      </c>
    </row>
    <row r="16" spans="1:2" ht="68.25" customHeight="1" x14ac:dyDescent="0.35">
      <c r="B16" s="26"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PRESUPUESTO </vt:lpstr>
      <vt:lpstr>MEMORIA DE CALCULO</vt:lpstr>
      <vt:lpstr>Hoja1</vt:lpstr>
      <vt:lpstr>'MEMORIA DE CALCULO'!Área_de_impresión</vt:lpstr>
      <vt:lpstr>'PRESUPUESTO '!Área_de_impresión</vt:lpstr>
      <vt:lpstr>'MEMORIA DE CALCULO'!Títulos_a_imprimir</vt:lpstr>
      <vt:lpstr>'PRESUPUESTO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2021-08-13T18:24:50Z</dcterms:modified>
</cp:coreProperties>
</file>