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autoCompressPictures="0" defaultThemeVersion="124226"/>
  <xr:revisionPtr revIDLastSave="0" documentId="8_{2567DBF7-A324-4448-BCED-00675DFB0DE9}" xr6:coauthVersionLast="36" xr6:coauthVersionMax="36" xr10:uidLastSave="{00000000-0000-0000-0000-000000000000}"/>
  <bookViews>
    <workbookView xWindow="-120" yWindow="-120" windowWidth="29040" windowHeight="15840" tabRatio="605" xr2:uid="{00000000-000D-0000-FFFF-FFFF00000000}"/>
  </bookViews>
  <sheets>
    <sheet name="UCSF OPICO PLAN DE OFERTA" sheetId="10" r:id="rId1"/>
    <sheet name="Hoja1" sheetId="8" r:id="rId2"/>
  </sheets>
  <definedNames>
    <definedName name="_Toc526922003" localSheetId="0">'UCSF OPICO PLAN DE OFERTA'!#REF!</definedName>
    <definedName name="_xlnm.Print_Area" localSheetId="0">'UCSF OPICO PLAN DE OFERTA'!$B$1:$H$138</definedName>
    <definedName name="_xlnm.Print_Titles" localSheetId="0">'UCSF OPICO PLAN DE OFERTA'!$1:$4</definedName>
  </definedNames>
  <calcPr calcId="191029"/>
</workbook>
</file>

<file path=xl/calcChain.xml><?xml version="1.0" encoding="utf-8"?>
<calcChain xmlns="http://schemas.openxmlformats.org/spreadsheetml/2006/main">
  <c r="G117" i="10" l="1"/>
  <c r="G77" i="10"/>
  <c r="H77" i="10" s="1"/>
  <c r="G76" i="10"/>
  <c r="H76" i="10" s="1"/>
  <c r="G75" i="10"/>
  <c r="H75" i="10" s="1"/>
  <c r="G74" i="10"/>
  <c r="H74" i="10" s="1"/>
  <c r="D73" i="10"/>
  <c r="G73" i="10" s="1"/>
  <c r="G110" i="10"/>
  <c r="G111" i="10"/>
  <c r="G83" i="10"/>
  <c r="D86" i="10"/>
  <c r="G85" i="10" l="1"/>
  <c r="G84" i="10" l="1"/>
  <c r="G82" i="10"/>
  <c r="G81" i="10"/>
  <c r="G80" i="10"/>
  <c r="G79" i="10"/>
  <c r="O72" i="10" l="1"/>
  <c r="O78" i="10"/>
  <c r="O71" i="10"/>
  <c r="O86" i="10" s="1"/>
  <c r="G161" i="10" l="1"/>
  <c r="G160" i="10"/>
  <c r="G159" i="10"/>
  <c r="G158" i="10"/>
  <c r="G157" i="10"/>
  <c r="G155" i="10"/>
  <c r="G154" i="10"/>
  <c r="G153" i="10"/>
  <c r="G152" i="10"/>
  <c r="G151" i="10"/>
  <c r="G148" i="10"/>
  <c r="G147" i="10"/>
  <c r="G146" i="10"/>
  <c r="G145" i="10"/>
  <c r="G144" i="10"/>
  <c r="G143" i="10"/>
  <c r="G142" i="10"/>
  <c r="G141" i="10"/>
  <c r="G140" i="10"/>
  <c r="G139" i="10"/>
  <c r="G138" i="10"/>
  <c r="G137" i="10"/>
  <c r="G136" i="10"/>
  <c r="G135" i="10"/>
  <c r="G134" i="10"/>
  <c r="G133" i="10"/>
  <c r="G132" i="10"/>
  <c r="G131" i="10"/>
  <c r="G130" i="10"/>
  <c r="G128" i="10"/>
  <c r="G127" i="10"/>
  <c r="G125" i="10"/>
  <c r="G124" i="10"/>
  <c r="G123" i="10"/>
  <c r="G122" i="10"/>
  <c r="G121" i="10"/>
  <c r="G120" i="10"/>
  <c r="G119" i="10"/>
  <c r="G118" i="10"/>
  <c r="G116" i="10"/>
  <c r="G115" i="10"/>
  <c r="G114" i="10"/>
  <c r="G113" i="10"/>
  <c r="G112" i="10"/>
  <c r="G109" i="10"/>
  <c r="G108" i="10"/>
  <c r="G107" i="10"/>
  <c r="G106" i="10"/>
  <c r="G105" i="10"/>
  <c r="G104" i="10"/>
  <c r="G102" i="10"/>
  <c r="G101" i="10"/>
  <c r="G100" i="10"/>
  <c r="G99" i="10"/>
  <c r="G98" i="10"/>
  <c r="G97" i="10"/>
  <c r="G96" i="10"/>
  <c r="G95" i="10"/>
  <c r="G94" i="10"/>
  <c r="G93" i="10"/>
  <c r="G92" i="10"/>
  <c r="G91" i="10"/>
  <c r="G90" i="10"/>
  <c r="G89" i="10"/>
  <c r="G87" i="10"/>
  <c r="G86" i="10"/>
  <c r="G78" i="10"/>
  <c r="G69" i="10"/>
  <c r="G68" i="10"/>
  <c r="G67" i="10"/>
  <c r="G66" i="10"/>
  <c r="G65" i="10"/>
  <c r="G63" i="10"/>
  <c r="H62" i="10" s="1"/>
  <c r="G61" i="10"/>
  <c r="G60" i="10"/>
  <c r="G59" i="10"/>
  <c r="G57" i="10"/>
  <c r="G56" i="10"/>
  <c r="G55" i="10"/>
  <c r="G54" i="10"/>
  <c r="G52" i="10"/>
  <c r="H51" i="10" s="1"/>
  <c r="G50" i="10"/>
  <c r="G49" i="10"/>
  <c r="G48" i="10"/>
  <c r="G47" i="10"/>
  <c r="G45" i="10"/>
  <c r="G44" i="10"/>
  <c r="G41" i="10"/>
  <c r="G40" i="10"/>
  <c r="G39" i="10"/>
  <c r="G37" i="10"/>
  <c r="H36" i="10" s="1"/>
  <c r="G35" i="10"/>
  <c r="G34" i="10"/>
  <c r="G33" i="10"/>
  <c r="G31" i="10"/>
  <c r="G30" i="10"/>
  <c r="G29" i="10"/>
  <c r="G28" i="10"/>
  <c r="G27" i="10"/>
  <c r="G26" i="10"/>
  <c r="G25" i="10"/>
  <c r="G24" i="10"/>
  <c r="G23" i="10"/>
  <c r="G20" i="10"/>
  <c r="G19" i="10"/>
  <c r="G18" i="10"/>
  <c r="G17" i="10"/>
  <c r="G16" i="10"/>
  <c r="G13" i="10"/>
  <c r="G12" i="10"/>
  <c r="G11" i="10"/>
  <c r="G10" i="10"/>
  <c r="G9" i="10"/>
  <c r="G8" i="10"/>
  <c r="G7" i="10"/>
  <c r="G6" i="10"/>
  <c r="H126" i="10" l="1"/>
  <c r="H156" i="10"/>
  <c r="H150" i="10"/>
  <c r="H129" i="10"/>
  <c r="H71" i="10"/>
  <c r="H64" i="10"/>
  <c r="H58" i="10"/>
  <c r="H53" i="10"/>
  <c r="H46" i="10"/>
  <c r="H43" i="10"/>
  <c r="H38" i="10"/>
  <c r="H21" i="10"/>
  <c r="H15" i="10"/>
  <c r="H5" i="10"/>
  <c r="H163" i="10" l="1"/>
  <c r="D8" i="8" l="1"/>
  <c r="D15" i="8" s="1"/>
  <c r="D9" i="8"/>
  <c r="D10" i="8"/>
  <c r="D11" i="8"/>
  <c r="D12" i="8"/>
  <c r="D13" i="8"/>
  <c r="D14" i="8"/>
  <c r="Q15" i="8"/>
  <c r="O23" i="8"/>
  <c r="O24" i="8" s="1"/>
  <c r="M13" i="8"/>
  <c r="K29" i="8" s="1"/>
  <c r="L13" i="8"/>
  <c r="J27" i="8"/>
  <c r="K27" i="8"/>
  <c r="H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54" authorId="0" shapeId="0" xr:uid="{00000000-0006-0000-0100-000001000000}">
      <text>
        <r>
          <rPr>
            <b/>
            <sz val="9"/>
            <color indexed="81"/>
            <rFont val="Tahoma"/>
            <charset val="1"/>
          </rPr>
          <t>Autor:</t>
        </r>
        <r>
          <rPr>
            <sz val="9"/>
            <color indexed="81"/>
            <rFont val="Tahoma"/>
            <charset val="1"/>
          </rPr>
          <t xml:space="preserve">
Existe incongruencia con el acabdo ya que en planos se dice que las paredes seran Repelladas y Afinadas, unificar</t>
        </r>
      </text>
    </comment>
  </commentList>
</comments>
</file>

<file path=xl/sharedStrings.xml><?xml version="1.0" encoding="utf-8"?>
<sst xmlns="http://schemas.openxmlformats.org/spreadsheetml/2006/main" count="368" uniqueCount="246">
  <si>
    <t>PARTIDA</t>
  </si>
  <si>
    <t>DESCRIPCIÓN</t>
  </si>
  <si>
    <t>CANTIDAD</t>
  </si>
  <si>
    <t>UNIDAD</t>
  </si>
  <si>
    <t>PRECIO UNITARIO</t>
  </si>
  <si>
    <t>SUB TOTAL</t>
  </si>
  <si>
    <t>TOTAL</t>
  </si>
  <si>
    <t>m3</t>
  </si>
  <si>
    <t>c/u</t>
  </si>
  <si>
    <t>m2</t>
  </si>
  <si>
    <t>OBRAS PRELIMINARES</t>
  </si>
  <si>
    <t>sg</t>
  </si>
  <si>
    <t>Descapote del terreno en la zona donde se realizará el terraplén para la nueva edificación, que consiste en la eliminación de los primeros 30 cm. del suelo. Incluye el desalojo del material resultante.</t>
  </si>
  <si>
    <t>m.</t>
  </si>
  <si>
    <t>Rótulo de aviso de ejecución del proyecto, con  las medidas y características indicadas en las especificaciones técnicas y planos constructivos.</t>
  </si>
  <si>
    <t>Chapeo y limpieza del terreno. Incluye el desalojo fuera del terreno de los desechos resultantes.</t>
  </si>
  <si>
    <t>Instalaciones provisionales de agua potable y energía eléctrica, incluye los trámites, pago del servicio, materiales, accesorios y otros elementos necesarios que aseguren el suministro durante toda la ejecución.</t>
  </si>
  <si>
    <t>Trazo y nivelación en el terreno, incluye el replanteo topográfico de todo el terreno empleando equipo de medición y nivelación adecuado.</t>
  </si>
  <si>
    <t>Trámites y Permisos municipales para la construcción de la nueva edificación, incluye el pago de los aranceles correspondientes.</t>
  </si>
  <si>
    <t>TERRACERÍA</t>
  </si>
  <si>
    <t>PAREDES</t>
  </si>
  <si>
    <t>ESTRUCTURA METÁLICA</t>
  </si>
  <si>
    <t>Suministro e instalación de capote del mismo material de la cubierta del techo; incluye tapones laterales y pernos de anclaje.</t>
  </si>
  <si>
    <t>ml</t>
  </si>
  <si>
    <t>Suministro y aplicación de pintura de latex semi brillante, con dos manos (mínimo) de primera calidad, colores a definir. Incluye curado y base, según especificaciones del fabricante</t>
  </si>
  <si>
    <t>PISOS</t>
  </si>
  <si>
    <t>CIELOS FALSO</t>
  </si>
  <si>
    <t>FASCIAS Y CORNISAS</t>
  </si>
  <si>
    <t>ACABADOS</t>
  </si>
  <si>
    <t>VENTANAS</t>
  </si>
  <si>
    <t>Piso Antiderrapante en area de ducha</t>
  </si>
  <si>
    <t>m</t>
  </si>
  <si>
    <t>Canalizado y Alambrado de unidad de toma de corriente doble a 120 voltios, polarizado, incluye toma grado hospitalario y demás accesorios, ver plano.</t>
  </si>
  <si>
    <t>INSTALACIONES ELECTRICAS.</t>
  </si>
  <si>
    <r>
      <rPr>
        <b/>
        <sz val="11"/>
        <rFont val="Calibri"/>
        <family val="2"/>
        <scheme val="minor"/>
      </rPr>
      <t xml:space="preserve">Nota </t>
    </r>
    <r>
      <rPr>
        <sz val="11"/>
        <rFont val="Calibri"/>
        <family val="2"/>
        <scheme val="minor"/>
      </rPr>
      <t>: Las canalizaciones y alambrado de las unidades de iluminación, tomacorrientes y otros se harán según el cuadro de cargas, planos y  notas eléctricas. Considerar además los costos por pruebas eléctricas requeridas en las diferentes etapas constructivas. No se haran canalizaciones subterránea, deberán instalarse entre el cielo falso y la cubieta del techo con tubería conduit PVC o Tecnoducto segun el caso, Las canalizaciones expuestas deberán realizarse con tubería conduit EMT, debidamente sujetadas.</t>
    </r>
  </si>
  <si>
    <t>SEÑALETICA  (Suministro e instalación)</t>
  </si>
  <si>
    <t>Señal de extintor o señal de protección contra incendios</t>
  </si>
  <si>
    <t>Señal de ruta de evacuación colocado en cielo falso</t>
  </si>
  <si>
    <t xml:space="preserve">Señal de salida de forma rectangular </t>
  </si>
  <si>
    <t>OTROS</t>
  </si>
  <si>
    <t>Limpieza de toda la Unidad de Salud y desalojo final, Incluye trabajos de obra exterior</t>
  </si>
  <si>
    <t>MUEBLES</t>
  </si>
  <si>
    <t>INSTALACIONES HIDRAULICAS</t>
  </si>
  <si>
    <t>AGUA POTABLE</t>
  </si>
  <si>
    <t>AGUAS NEGRAS</t>
  </si>
  <si>
    <t>AGUAS LLUVIAS</t>
  </si>
  <si>
    <t xml:space="preserve">FORMULARIO DE OFERTA </t>
  </si>
  <si>
    <t>Compactación masiva con material selecto para generar terraplén donde se edificará el modulo de especialidades. Densidad 95%, según especificaciones técnicas. Incluye acarreo de material.</t>
  </si>
  <si>
    <t>ml.</t>
  </si>
  <si>
    <t>Hechura de acabado repello y afinado en superfices verticales.</t>
  </si>
  <si>
    <t>PARED</t>
  </si>
  <si>
    <t>REPELLOS</t>
  </si>
  <si>
    <t>ENCHAPADO</t>
  </si>
  <si>
    <t xml:space="preserve">Suministro  e instalación  de cerámica de 20x30 cm. (enchape). En paredes de servicios sanitaros h= 1.80 metros todas las peredes, en dos hiladas a partir de la superficie del mueble. </t>
  </si>
  <si>
    <t>cuarados</t>
  </si>
  <si>
    <t>cortinas biombo</t>
  </si>
  <si>
    <t>Suministro e instalación de puerta P-1 (2.00x2.10m), aluminio y vidrio; de 2 hojas, estructura de aluminio anodizado color natural, vidrio laminado de 6mm, tablero inferior con doble forro de lamina de aluminio, incluye: chapa, mochetas, haladera tipo C, bisagras de alcayate, brazo hidráulico para cierre con velocidad ajustable. Incluye transom de 30cm del mismo material de la puerta</t>
  </si>
  <si>
    <t>Piso tipo acera de concreto</t>
  </si>
  <si>
    <t>Excavación para tuberías.</t>
  </si>
  <si>
    <t>Compactación.</t>
  </si>
  <si>
    <t>Desalojo.</t>
  </si>
  <si>
    <t>Trazo lineal para la tubería.</t>
  </si>
  <si>
    <t>Suministro e Instalación de extintor Polvo Quimico Seco UL (ABC) (20A - 120 BC), peso útil: 20LBS.</t>
  </si>
  <si>
    <t>Entronque a Red Existente.</t>
  </si>
  <si>
    <t>Prueba de presión de las tuberías.</t>
  </si>
  <si>
    <t>Excavación para PTAR y Pozo de infiltración.</t>
  </si>
  <si>
    <t>Suministro e Instalación Tub. ø 2" 125 PSI JC, incluye accesorios y todo lo necesario para dejar completamente conectados los artefactos sanitarios.</t>
  </si>
  <si>
    <t>Suministro e Instalación Tub. ø 4" 125 PSI JC, incluye accesorios y todo lo necesario para dejar completamente conectados los artefactos sanitarios.</t>
  </si>
  <si>
    <t>Suministro e instalación Planta de Tratamiento tipo paquete, 540 GPD, incluye preinstalaciones, soplador, panel de control, interruptor de flotador, base granular, cloración, manual de operaciones y Mantenimiento.</t>
  </si>
  <si>
    <t>Registros de piso 4" (clean out), herméticos.</t>
  </si>
  <si>
    <t>Registros de piso 2" (clean out), herméticos.</t>
  </si>
  <si>
    <t>Suministro e Inst. Resumidero de piso de ø 2" con rejilla cuadrada de acero inoxidable, removible, atornillada y ajustable.</t>
  </si>
  <si>
    <t>Construcción de caja de registro para aguas residuales de 0.4x0.4 M (profundidad variable), incluye conexión de tuberías.</t>
  </si>
  <si>
    <t>Pozos de infiltración.</t>
  </si>
  <si>
    <t>Prueba de hermeticidad de las tuberías.</t>
  </si>
  <si>
    <t>s.g.</t>
  </si>
  <si>
    <t>unidad</t>
  </si>
  <si>
    <t>Demolición de pisos tipo acera.</t>
  </si>
  <si>
    <t>Excavación para tuberías, manual.</t>
  </si>
  <si>
    <t>Compactación suelo del lugar.</t>
  </si>
  <si>
    <t>Desalojo, incluye carreo y acopio.</t>
  </si>
  <si>
    <t>Trazo y nivelación lineal para la tubería.</t>
  </si>
  <si>
    <t>Reparación de pisos tipo acera.</t>
  </si>
  <si>
    <t>Elaboración y colocación de canal de lamina lisa galvanizada calibre 24 de 25x30cm, ganchos No. 4 cada 50cm, incluye barrillas corrugadas y pintura, color a definir en obra.</t>
  </si>
  <si>
    <t>Elaboración y colocación de canal de lamina lisa galvanizada calibre 24 de 30x40cm, ganchos No. 4 cada 50cm, incluye barrillas corrugadas y pintura, color a definir en obra.</t>
  </si>
  <si>
    <t>Canaleta de aguas lluvias, incuye descarga final en caja de Aguas Luvias proyectadas.</t>
  </si>
  <si>
    <t>Bajadas de ø3" PVC, incluye accesorios, tuberias, excavacion, compactacion y elementos de sujeción.</t>
  </si>
  <si>
    <t>Bajadas de ø4" PVC, incluye accesorios, tuberias, excavacion, compactacion y elementos de sujeción.</t>
  </si>
  <si>
    <t>ARTEFACTOS SANITARIOS Y EQUIPOS</t>
  </si>
  <si>
    <t>Suministro e Inst. de Inodoro una pieza, asiento elongado, doble descarga (activación mediante botón), incluye asiento de uso pesado, tapadera y accesorios de instalación como: válvula de control, tubo de abasto y todo lo necesario para dejarlo correctamente instalado.</t>
  </si>
  <si>
    <t>Suministro e Inst. de lavamanos cerámico con pedestal, grifo metálico monocomando de 1/4 de giro horizontal, válvula de control, sifón de desagüe cromado a la pared o piso y todo lo necesario para dejarlo correctamente instalado.</t>
  </si>
  <si>
    <t>Suministro e Inst. de lavamanos metálico con pedestal, poceta de 48x33cm y 20cm de profundidad (medidas internas), cuerpo y pedestal de acero inoxidable, activación mediante pie o manual, grifo cuello de ganso metálico de 1/4 de giro horizontal, monocomando, válvula de control, sifón de desagüe cromado a la pared y todo lo necesario para dejarlo correctamente instalado.</t>
  </si>
  <si>
    <t>Dispensador de jabón liquido.</t>
  </si>
  <si>
    <t>Dispensador de papel toalla para manosl.</t>
  </si>
  <si>
    <t>Dispensador de papel higiénico.</t>
  </si>
  <si>
    <t>Espejos.</t>
  </si>
  <si>
    <t>Canalizado y alambrado de unidad de iluminación, incluye interruptor, accesorios y otros. ver plano.</t>
  </si>
  <si>
    <t>Suministro e instalación de Luminaria  tipo panel  LED de 42w,  modulo de 2' x 2' , balastro electrónico 120 volt., accesorios y otros</t>
  </si>
  <si>
    <t>Suministro e instalación de Luminaria  tipo foco LED de 11 w, incluye receptáculo y demas accesorios.</t>
  </si>
  <si>
    <t>Suministro e instalación de Luminaria  tipo Spot Ligth doble LED de 18w, para intemperie.</t>
  </si>
  <si>
    <t>Suministro e instalacion de Ventiladores tipo cassette, de 24" a 120 voltios, para empotar en cielo falso de tres velocidades a control remoto, incluye accesorios de iinstalacion.</t>
  </si>
  <si>
    <t>Canalizado y Alambrado de unidad para ventilador a 120 voltios, incluye accesorios, ver plano.</t>
  </si>
  <si>
    <t xml:space="preserve">Suministro e instalacion de Equipo de Aire Acondicionado, de 1.5 Ton.  Tipo Mini Split  a  240 voltios, Refrigerante 410A,  incluye estructura de soporte, anclajes y demas accesorios para su total instalaion y funcionamiento, con su respectivo control remoto. </t>
  </si>
  <si>
    <t xml:space="preserve">Suministro e instalacion de Equipo de Aire Acondicionado, de 2.0 Ton.  Tipo Mini Split  a  240 voltios, Refrigerante 410A,   incluye estructura de soporte, anclajes y demas accesorios para su total instalaion y funcionamiento, con su respectivo control remoto. </t>
  </si>
  <si>
    <r>
      <t>Canalizado y alambrado de acometida   desde</t>
    </r>
    <r>
      <rPr>
        <b/>
        <sz val="10"/>
        <rFont val="Arial"/>
        <family val="2"/>
      </rPr>
      <t xml:space="preserve"> ST-LT-ESP</t>
    </r>
    <r>
      <rPr>
        <sz val="10"/>
        <rFont val="Arial"/>
        <family val="2"/>
      </rPr>
      <t>, hasta  caja mena para equipos de1.5 y 2.0 Ton</t>
    </r>
    <r>
      <rPr>
        <b/>
        <sz val="10"/>
        <rFont val="Arial"/>
        <family val="2"/>
      </rPr>
      <t>,</t>
    </r>
    <r>
      <rPr>
        <sz val="10"/>
        <rFont val="Arial"/>
        <family val="2"/>
      </rPr>
      <t xml:space="preserve"> con</t>
    </r>
    <r>
      <rPr>
        <b/>
        <sz val="10"/>
        <rFont val="Arial"/>
        <family val="2"/>
      </rPr>
      <t xml:space="preserve"> 2-THHN -No.10+ 1-THHN-No.12</t>
    </r>
    <r>
      <rPr>
        <sz val="10"/>
        <rFont val="Arial"/>
        <family val="2"/>
      </rPr>
      <t>, en Ø 3/4"</t>
    </r>
  </si>
  <si>
    <r>
      <t>Canalizado y alambrado de acometida   desde</t>
    </r>
    <r>
      <rPr>
        <b/>
        <sz val="10"/>
        <rFont val="Arial"/>
        <family val="2"/>
      </rPr>
      <t xml:space="preserve"> Transformador de 100 KVA</t>
    </r>
    <r>
      <rPr>
        <sz val="10"/>
        <rFont val="Arial"/>
        <family val="2"/>
      </rPr>
      <t>, hasta  Subtablero ST-LT-ESP</t>
    </r>
    <r>
      <rPr>
        <b/>
        <sz val="10"/>
        <rFont val="Arial"/>
        <family val="2"/>
      </rPr>
      <t>,</t>
    </r>
    <r>
      <rPr>
        <sz val="10"/>
        <rFont val="Arial"/>
        <family val="2"/>
      </rPr>
      <t xml:space="preserve"> con</t>
    </r>
    <r>
      <rPr>
        <b/>
        <sz val="10"/>
        <rFont val="Arial"/>
        <family val="2"/>
      </rPr>
      <t xml:space="preserve"> 2-THHN -No.2+ 1-THHN-No.4</t>
    </r>
    <r>
      <rPr>
        <sz val="10"/>
        <rFont val="Arial"/>
        <family val="2"/>
      </rPr>
      <t>, en Ø 2" en tuberia de PVC, de alto impacto., incluye excavacion, recubrimiento de concreto simple de 5 .0 cm, de espesor, y relleno compactado con material selecto.</t>
    </r>
  </si>
  <si>
    <t>Suministro e instalacion de tablero ST-LT-ESP., de 24 espacios, 240 voltios, 2 polos, Barras de 125 Amp. Con main de 100 Amp., 2p,  para Modulo de especialidades, Ubicado en Entrada Principal, incluye termicos, polarizacion y neutro y demas accesorios.</t>
  </si>
  <si>
    <t>Suministro e instalacion de caja NEMA 3R, para de Equipos de Aire Acondicionado de 1.5 y 2.0 Ton., a 240v.; 2P, incluye termico de 20A/2P.</t>
  </si>
  <si>
    <t>Suministro e instalacion de Trasnformador Convencional de 100 KVA, Sustractivos, para UCI. Incluye herrajes de fijacion, accesorios y protecciones, voltaje primario segun servicio de la Distribuidora electrica de la localidad, voltaje secundario 120/240v.</t>
  </si>
  <si>
    <r>
      <t>Suministro e instalación de red de polarización para</t>
    </r>
    <r>
      <rPr>
        <b/>
        <sz val="10"/>
        <rFont val="Arial"/>
        <family val="2"/>
      </rPr>
      <t xml:space="preserve"> </t>
    </r>
    <r>
      <rPr>
        <sz val="10"/>
        <rFont val="Arial"/>
        <family val="2"/>
      </rPr>
      <t>Subestacion de 100 KVA,  con 6 barras copperweld de 5/8"x10' y cable de cobre desnudo #1/0, unión con soldadura exotérmica, según  esquema en plano, que garantice la medición máxima de 3.0 y 4.0 ohmios respectivamente, según normas aplicables. (Incluye interconexion con red de polarizacion existente).</t>
    </r>
  </si>
  <si>
    <t>Pago por Tramite de Factibilidad, Punto de entrega, Revision de planos, Presupuesto, y Medicion Electrica, ante Distribuidora de Energia Electrica, de la localidad y todo lo relacionado, para la interconexion electrica del proyecto. Incluyendo el aumento de carga electrica que sufre dicha Subestacion</t>
  </si>
  <si>
    <t>Desmontaje de transformador existente de 75 KVA, y traslado del mismo a mantenimiento central.</t>
  </si>
  <si>
    <t>Interconexion de acometida existente a nuevo transformador de 100 KVA.</t>
  </si>
  <si>
    <t>C/U</t>
  </si>
  <si>
    <t>c/U</t>
  </si>
  <si>
    <t>S.G</t>
  </si>
  <si>
    <r>
      <t xml:space="preserve">                       TOTAL </t>
    </r>
    <r>
      <rPr>
        <b/>
        <sz val="8"/>
        <rFont val="Calibri"/>
        <family val="2"/>
        <scheme val="minor"/>
      </rPr>
      <t>(DIRECTOS + INDICRECTOS+IVA)</t>
    </r>
  </si>
  <si>
    <t>Demolición de jardinera existente y corte de arbol de mango existente, desraizado y desalojo</t>
  </si>
  <si>
    <r>
      <rPr>
        <b/>
        <sz val="11"/>
        <rFont val="Calibri"/>
        <family val="2"/>
        <scheme val="minor"/>
      </rPr>
      <t>Nota:</t>
    </r>
    <r>
      <rPr>
        <sz val="11"/>
        <rFont val="Calibri"/>
        <family val="2"/>
        <scheme val="minor"/>
      </rPr>
      <t xml:space="preserve"> Dentro del precio unitario de los elementos metálicos deberá incluirse la aplicación de dos manos de anticorrosivo, así como todos los elementos que se especifican en los detalles de conexión para cada elemento en los planos constructivos. Ver detalles en planos constructivos</t>
    </r>
  </si>
  <si>
    <r>
      <rPr>
        <b/>
        <sz val="11"/>
        <rFont val="Calibri"/>
        <family val="2"/>
        <scheme val="minor"/>
      </rPr>
      <t>Mueble M-3</t>
    </r>
    <r>
      <rPr>
        <sz val="11"/>
        <rFont val="Calibri"/>
        <family val="2"/>
        <scheme val="minor"/>
      </rPr>
      <t>,  estación de enfermería en , de 1.40 x 2.04 m, bastidor de madera de cedro forrada con plywood de caobilla de 6mm, acabado en plástico laminado. Ver detaller en plano</t>
    </r>
  </si>
  <si>
    <t>15.08.</t>
  </si>
  <si>
    <t>Rótulos acrílicos para identificación de todas las áreas de la UCSF-B: consultorios, administración, etc. Ver detalle en plano</t>
  </si>
  <si>
    <t>Señal de Zona de Seguridad en pared</t>
  </si>
  <si>
    <r>
      <rPr>
        <b/>
        <sz val="11"/>
        <rFont val="Calibri"/>
        <family val="2"/>
        <scheme val="minor"/>
      </rPr>
      <t>Nota</t>
    </r>
    <r>
      <rPr>
        <sz val="11"/>
        <rFont val="Calibri"/>
        <family val="2"/>
        <scheme val="minor"/>
      </rPr>
      <t>: La construcción de oficinas y bodegas provisionales a utilizar en la obra, se incluirán en los Costos Indirectos del Contratista. Consumo de agua y electricidad</t>
    </r>
  </si>
  <si>
    <t xml:space="preserve">Demolición y adecuación de pasillo para conexión entre unidad de salud y módulo de especialidades </t>
  </si>
  <si>
    <r>
      <rPr>
        <b/>
        <sz val="11"/>
        <rFont val="Calibri"/>
        <family val="2"/>
        <scheme val="minor"/>
      </rPr>
      <t>Rótulo definitivo al exterior</t>
    </r>
    <r>
      <rPr>
        <sz val="11"/>
        <rFont val="Calibri"/>
        <family val="2"/>
        <scheme val="minor"/>
      </rPr>
      <t xml:space="preserve"> de la UCSF-I, elaborado en lámina y estructura metálica, cuyas medidas serán de 3.00 x 1.00 mts, Ver detalle en plano</t>
    </r>
  </si>
  <si>
    <t>Pared de bloque de concreto 15x20x40, incluye refuerzo  vertical y horizontal según se muestra en los detalles de planos, a excepción de las soleras SB, SC y Mo. Celdas llenas con grout donde se indique refuerzo vertical y todas las enterradas. Ver detalle en planos constructivos.</t>
  </si>
  <si>
    <t>Suministro e instalación de cielo falso de fibrocemento 2' x 4' x 6 mm., perfileria de aluminio tipo pesado, suspendido con alambre galvanizado entorchado, Aplicación de dos manos de pintura (como mínimo) tipo látex, color blanco, incluye arriostramiento sismo resistente. Ver detalle en planos</t>
  </si>
  <si>
    <t>Hechura de repello  y afinado de cuadrados  en general, incluye aristas</t>
  </si>
  <si>
    <t>INTERVENCIONES ESTRUCTURALES</t>
  </si>
  <si>
    <t>Excavación para soleras de fundación; incluye acarreo de material y desalojo.</t>
  </si>
  <si>
    <t>Relleno compactado con material selecto hasta alcanzar el 90% del proctor de comparación según AASHTO T-180; incluye el suministro y acarreo del material selecto.</t>
  </si>
  <si>
    <t>Relleno compactado con suelo cemento en proporción 19:1 hasta alcanzar el 90% del proctor de comparación según AASHTO T-134; incluye el suministro y acarreo del material selecto.</t>
  </si>
  <si>
    <t>ESTRUCTURA DE CONCRETO</t>
  </si>
  <si>
    <t>Solera de fundación "SF-1", de 0.40 m. x 0.25 m., con 6 # 3 y estribos # 2 a cada 15 cm. concreto f'c = 210 kg/cm2, según detalle de planos.</t>
  </si>
  <si>
    <t>Nervadura "A" para modulación, del mismo espesor de la pared por un máximo de 5 cm. con 1 # 3 y gancho # 2 altenado con el refuerzo horizontal, según detalle de planos. Concreto f'c=210 kg/cm2.</t>
  </si>
  <si>
    <t>Nervadura "N" para modulación, del mismo espesor de la pared por un máximo de 10 cm., reforzada con 2 # 3 y un gancho # 2 a cada 15 cm, según detalle de planos. Concreto f'c=210 kg/cm2.</t>
  </si>
  <si>
    <t>Nervadura "N-1" para modulación, del mismo espesor de la pared por un máximo de 20 cm., reforzada con 4 # 3 y un estribo # 2 a cada 15 cm, según detalle de planos. Concreto f'c=210 kg/cm2.</t>
  </si>
  <si>
    <t>Nervadura "N-2" para modulación, del mismo espesor de la pared por un máximo de 30 cm., reforzada con 6 # 3 y un estribo # 2 a cada 15 cm, según detalle de planos. Concreto f'c=210 kg/cm2.</t>
  </si>
  <si>
    <t>Nervadura "N-3" para modulación, del mismo espesor de la pared por un máximo de 40 cm., reforzada con 6 # 4 y un estribo # 2 a cada 15 cm, según detalle de planos. Concreto f'c=210 kg/cm2.</t>
  </si>
  <si>
    <t>Solera de bloque "SB", compuesta por bloque solera de 15x20x40, reforzada con  2#3 y grapas #2 @ 15 cm. Rellena con grout. Ver detalle en planos</t>
  </si>
  <si>
    <t>Solera  de concreto  "SC", a nivel de cargadero, de 0.30 m. por el espesor de la pared, de concreto f'c=210 kg/cm2, reforzada con 4#4 y estribos #2 @ 15 cm. Ver detalle en planos.</t>
  </si>
  <si>
    <t>Solera de mojinete "Mo",  de concreto f'c=210 kg/cm2, de 0.20 m. por el espesor de la pared , reforzada con 4#3 y estribos #2 @ 15 cm. Ver detalle en planos.</t>
  </si>
  <si>
    <t>Pretil de bloque de concreto "PR", para una retención máxima de 40 cm, según detalle de planos. Incluye excavación, relleno compactado con material selecto y suelo cemento, solera de fundación y de coronamiento y pantalla de bloque de concreto de 15x20x40 con sus refuerzos, sisada.</t>
  </si>
  <si>
    <t>Muro de bloque de concreto "MR", para una retención máxima de 80 cm, según detalle de planos. Incluye excavación, relleno compactado con material selecto y suelo cemento, solera de fundación, intermedia y de coronamiento; pantalla de bloque de concreto de 15x20x40 con sus refuerzos y sisada.</t>
  </si>
  <si>
    <t>Junta de dilatación entre módulo existente y pasillo de conexión con el módulo de especialidades, compuesta por un relleno de durapax de al menos 2 cm de espesor y sellada por ambas caras con material elastomérico a base de poliuretano pintable.</t>
  </si>
  <si>
    <t>Viga "VM-1" de 30 cm. de peralte, compuesta de 4 angulares de 1 1/2" x 1 1/2" x 3/16" y una celosía de varilla # 4, grado 60 a cada 60°. Ver detalle en planos. Incluye dos manos de anticorrosivo y conexiones según detalles de planos.</t>
  </si>
  <si>
    <t>Escopeta "E-1" de 20 cm. de peralte, compuesta de 4 angulares de 1" x 1 " x 1/8" y una celosía de varilla # 3, grado 60 a 60°.  Incluye dos manos de anticorrosivo y conexiones, según detalles de planos constructivos.</t>
  </si>
  <si>
    <t>Polín "P-1", perfil tipo C de 4"x2", chapa 14. Se incluye los apoyos en vigas metálicas y mojinetes según los detalles mostrados en planos constructivos; además de dos manos de anticorrosivo.</t>
  </si>
  <si>
    <t>c/u.</t>
  </si>
  <si>
    <t>Estudio de suelos en el terreno donde se construirá la UE en US de San Juan Opico, que incluirá  la realización de sondeos SPT, con  30 m. lineales de perforación divididos en 6 sondeos, según los requerimientos que se indican en los documentos de contratación.</t>
  </si>
  <si>
    <t xml:space="preserve"> </t>
  </si>
  <si>
    <t>“CONSTRUCCIÓN E INTEGRACIÓN DE MÓDULO DE ESPECIALIDADES EN UCSF-I SAN JUAN OPICO, LA LIBERTAD.”</t>
  </si>
  <si>
    <r>
      <t>Suministro e instalación de puerta de madera</t>
    </r>
    <r>
      <rPr>
        <b/>
        <sz val="11"/>
        <rFont val="Calibri"/>
        <family val="2"/>
        <scheme val="minor"/>
      </rPr>
      <t xml:space="preserve"> P-2 </t>
    </r>
    <r>
      <rPr>
        <sz val="11"/>
        <rFont val="Calibri"/>
        <family val="2"/>
        <scheme val="minor"/>
      </rPr>
      <t>(1.00 x 2.10 m) abatible doble con mirilla. Incluye transom de 30cm del mismo material de la puerta. Ver detalles en hoja de acabados</t>
    </r>
  </si>
  <si>
    <r>
      <t>Suministro e instalación de puerta de madera</t>
    </r>
    <r>
      <rPr>
        <b/>
        <sz val="11"/>
        <rFont val="Calibri"/>
        <family val="2"/>
        <scheme val="minor"/>
      </rPr>
      <t xml:space="preserve"> P-3 </t>
    </r>
    <r>
      <rPr>
        <sz val="11"/>
        <rFont val="Calibri"/>
        <family val="2"/>
        <scheme val="minor"/>
      </rPr>
      <t>(1.00 x 2.10 m). Incluye transom de 30cm del mismo material de la puerta. Ver detalles en hoja de acabados</t>
    </r>
  </si>
  <si>
    <t>Suministro e instalación de puerta P-4 (1.20x2.10m), aluminio y vidrio; de 1 hoja, estructura de aluminio anodizado color natural, vidrio laminado de 6mm, tablero inferior con doble forro de lamina de aluminio, incluye: chapa, mochetas, haladera tipo C, bisagras de alcayate, brazo hidráulico para cierre con velocidad ajustable. Incluye transom de 30cm del mismo material de la puerta</t>
  </si>
  <si>
    <t>Nota: Todas las puertas deberan ser presupuestadas con brazo hidraulico, menos la puerta P-2</t>
  </si>
  <si>
    <t>Trámite para la conexión eléctrica provisional para la ejecución del proyecto.</t>
  </si>
  <si>
    <t>Construcción de pozo de registro electrico, de bloque de concreto, según detalle en plano.</t>
  </si>
  <si>
    <t xml:space="preserve">    </t>
  </si>
  <si>
    <t>Suministro e instalación de ventanas, marco de aluminio tipo pesado, anodizado al natural, celosía de vidrio  y operador  tipo  mariposa. Incluye sello perimetral con silicón. (ancho promedio 3 mm y 5 mm), en el costo de todas las ventanas incliur las defensas segun detalle en plano</t>
  </si>
  <si>
    <t>Valuo de inmueble</t>
  </si>
  <si>
    <t>Forro de fascia: lámina metálica troquelada (aluminio-zinc), cal. 26, prepintada y forro de cornisa: losetas de fibrocemento de 6 mm. de espesor al natural y pintada, sobre estructura de aluminio tipo pesado estructura de tubo cuadrado de hierro de 1", chapa 16, altura= 40 cms., ancho= 0.50 mts</t>
  </si>
  <si>
    <t>Forro de fascia: lámina metálica troquelada (aluminio-zinc), cal. 26, prepintada y forro de cornisa: losetas de fibrocemento de 6 mm. de espesor al natural y pintada, sobre estructura de aluminio tipo pesado estructura de tubo cuadrado de hierro de 1", chapa 16, altura= 40 cms., ancho= 0.80 mts</t>
  </si>
  <si>
    <t>OBRAS EXTERIORES</t>
  </si>
  <si>
    <t>Suministro e instalación de piso tipo terrazo grano integral de mármol sobre una base de hormigón y mortero, incluye estucado, pulido y lustrado. color a escoger por supervisión</t>
  </si>
  <si>
    <t>Suministro e instalación de zócalo  de ladrillo de terrazo, las piezas serán prelustradas y boceladas, altura 7.5  cms.</t>
  </si>
  <si>
    <t xml:space="preserve">Suministro y colocación de cortina de tela antibacterial, sujeta al cielo falso con riel metálico (longitud variable según el ambiente). </t>
  </si>
  <si>
    <t xml:space="preserve">Mueble M-1 en consultorios, se incluira dentro del costo del mueble el lavamanos tipo ovalin de porcelana con sus accesorios y valvula de control </t>
  </si>
  <si>
    <t xml:space="preserve">Mueble M-2, mesa de trabajo  de longitud = 1.40m, incluirá poceta de acero inoxidable de 1.5 mm empotrada en mueble, superficie de granito Ver detaller en hoja </t>
  </si>
  <si>
    <t>3.1.01</t>
  </si>
  <si>
    <t>3.1.02</t>
  </si>
  <si>
    <t>3.1.03</t>
  </si>
  <si>
    <t>3.2.01</t>
  </si>
  <si>
    <t>3.2.02</t>
  </si>
  <si>
    <t>3.2.03</t>
  </si>
  <si>
    <t>CUBIERTA DE TECHO</t>
  </si>
  <si>
    <t>CORTINAS DIVISORIAS ANTIBATERIABLES</t>
  </si>
  <si>
    <t>VENTANAS Y PUERTAS</t>
  </si>
  <si>
    <t>3.1.04</t>
  </si>
  <si>
    <t>3.1.05</t>
  </si>
  <si>
    <t>3.1.06</t>
  </si>
  <si>
    <t>3.1.07</t>
  </si>
  <si>
    <t>3.1.08</t>
  </si>
  <si>
    <t>3.1.09</t>
  </si>
  <si>
    <t>13.1.01</t>
  </si>
  <si>
    <t>13.1.02</t>
  </si>
  <si>
    <t>13.1.03</t>
  </si>
  <si>
    <t>13.1.04</t>
  </si>
  <si>
    <t>13.1.05</t>
  </si>
  <si>
    <t>13.1.06</t>
  </si>
  <si>
    <t>13.1.07</t>
  </si>
  <si>
    <t>13.2.01</t>
  </si>
  <si>
    <t>13.2.02</t>
  </si>
  <si>
    <t>13.2.03</t>
  </si>
  <si>
    <t>13.2.04</t>
  </si>
  <si>
    <t>13.2.05</t>
  </si>
  <si>
    <t>13.2.06</t>
  </si>
  <si>
    <t>13.2.07</t>
  </si>
  <si>
    <t>13.2.08</t>
  </si>
  <si>
    <t>13.2.09</t>
  </si>
  <si>
    <t>13.2.10</t>
  </si>
  <si>
    <t>13.2.11</t>
  </si>
  <si>
    <t>13.2.12</t>
  </si>
  <si>
    <t>13.2.13</t>
  </si>
  <si>
    <t>13.2.14</t>
  </si>
  <si>
    <t>13.3.01</t>
  </si>
  <si>
    <t>13.3.02</t>
  </si>
  <si>
    <t>13.3.03</t>
  </si>
  <si>
    <t>13.3.04</t>
  </si>
  <si>
    <t>13.3.05</t>
  </si>
  <si>
    <t>13.3.06</t>
  </si>
  <si>
    <t>13.3.07</t>
  </si>
  <si>
    <t>13.3.08</t>
  </si>
  <si>
    <t>13.3.09</t>
  </si>
  <si>
    <t>13.3.10</t>
  </si>
  <si>
    <t>13.3.11</t>
  </si>
  <si>
    <t>13.3.12</t>
  </si>
  <si>
    <t>13.3.13</t>
  </si>
  <si>
    <t>13.4.01</t>
  </si>
  <si>
    <t>13.4.02</t>
  </si>
  <si>
    <t>13.4.03</t>
  </si>
  <si>
    <t>13.4.04</t>
  </si>
  <si>
    <t>13.4.05</t>
  </si>
  <si>
    <t>13.4.06</t>
  </si>
  <si>
    <t>13.4.07</t>
  </si>
  <si>
    <t>Placa conmemorativa del proyecto</t>
  </si>
  <si>
    <t>13.1.09</t>
  </si>
  <si>
    <t>13.1.10</t>
  </si>
  <si>
    <t>Suministro e Instalación Tub. PVC ø 1 1/2" 160 PSI JC SDR 26, incluye accesorios y niples metálicos para paso de tuberías en pared hacia los artefactos sanitarios.</t>
  </si>
  <si>
    <t>Suministro e Instalación Tub. PVC ø 1" 160 PSI JC SDR 26, incluye accesorios y niples metálicos para paso de tuberías en pared hacia los artefactos sanitarios.</t>
  </si>
  <si>
    <t>Suministro e Instalación Tub. PVC ø 1/2" 315 PSI JC SDR 13.5, incluye accesorios, abrazaderas y niples metálicos para paso de tuberías en pared hacia los artefactos sanitarios.</t>
  </si>
  <si>
    <t>13.1.11</t>
  </si>
  <si>
    <t>13.1.12</t>
  </si>
  <si>
    <t>Suministro e instalación de Válvula de Control Bronce 1 1/2", incluye accesorios de conexión y anclajes de concreto.</t>
  </si>
  <si>
    <t>Construcción de caja para válvula 50x50m ladrillo de obra, incluye tapadera de inspección.</t>
  </si>
  <si>
    <t>Suministro e instalación de Bomba de Eje Vertical 1.5HP, incluye Accesorios, conexión eléctrica, tablero, tubería de succión, elementos de conexión y todo lo necesario para dejarla completamente instalada y funcionando.</t>
  </si>
  <si>
    <t>Rompimiento de pavimentos y aceras</t>
  </si>
  <si>
    <t>13.1.13</t>
  </si>
  <si>
    <t>Reparación de pavimentos y aceras</t>
  </si>
  <si>
    <t>Suministro e instalación de tanque Hidroneumático de 85 Galones, incluye instalación.</t>
  </si>
  <si>
    <t>Tubería PVC de diam. 8", incluye accesorios.</t>
  </si>
  <si>
    <t>Suministro e instalación de lámina metálica de aleación aluminio y zinc, calibre 24 TIPO kR-18, perfil estándar; con aislante termo acústico de 5 mm. de espesor compuesto por aluminio polyester y relleno de polietileno. Incluyendo sellos y botaguas</t>
  </si>
  <si>
    <t>13.1.14</t>
  </si>
  <si>
    <t>13.1.15</t>
  </si>
  <si>
    <t>13.3.14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</si>
</sst>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00"/>
    <numFmt numFmtId="167" formatCode="0.0"/>
    <numFmt numFmtId="168" formatCode="&quot; $&quot;#,##0.00\ ;&quot; $(&quot;#,##0.00\);&quot; $-&quot;#\ ;@\ "/>
    <numFmt numFmtId="169" formatCode="0.00;[Red]0.00"/>
    <numFmt numFmtId="170" formatCode="[$$-440A]#,##0.00_);\([$$-440A]#,##0.00\)"/>
  </numFmts>
  <fonts count="23"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theme="1"/>
      <name val="Arial"/>
      <family val="2"/>
    </font>
    <font>
      <b/>
      <sz val="11"/>
      <name val="Calibri"/>
      <family val="2"/>
      <scheme val="minor"/>
    </font>
    <font>
      <sz val="11"/>
      <name val="Calibri"/>
      <family val="2"/>
      <scheme val="minor"/>
    </font>
    <font>
      <b/>
      <sz val="12"/>
      <name val="Calibri"/>
      <family val="2"/>
      <scheme val="minor"/>
    </font>
    <font>
      <b/>
      <u/>
      <sz val="11"/>
      <name val="Calibri"/>
      <family val="2"/>
      <scheme val="minor"/>
    </font>
    <font>
      <u/>
      <sz val="11"/>
      <color theme="10"/>
      <name val="Calibri"/>
      <family val="2"/>
      <scheme val="minor"/>
    </font>
    <font>
      <u/>
      <sz val="11"/>
      <color theme="11"/>
      <name val="Calibri"/>
      <family val="2"/>
      <scheme val="minor"/>
    </font>
    <font>
      <sz val="11"/>
      <name val="Arial Narrow"/>
      <family val="2"/>
    </font>
    <font>
      <b/>
      <sz val="11"/>
      <name val="Arial Narrow"/>
      <family val="2"/>
    </font>
    <font>
      <sz val="11"/>
      <name val="Calibri"/>
      <family val="2"/>
    </font>
    <font>
      <sz val="9"/>
      <color indexed="81"/>
      <name val="Tahoma"/>
      <charset val="1"/>
    </font>
    <font>
      <b/>
      <sz val="9"/>
      <color indexed="81"/>
      <name val="Tahoma"/>
      <charset val="1"/>
    </font>
    <font>
      <b/>
      <sz val="11"/>
      <color theme="1"/>
      <name val="Calibri"/>
      <family val="2"/>
      <scheme val="minor"/>
    </font>
    <font>
      <b/>
      <sz val="8"/>
      <name val="Calibri"/>
      <family val="2"/>
      <scheme val="minor"/>
    </font>
    <font>
      <b/>
      <sz val="11"/>
      <color rgb="FFFF0000"/>
      <name val="Calibri"/>
      <family val="2"/>
      <scheme val="minor"/>
    </font>
    <font>
      <sz val="8"/>
      <name val="Calibri"/>
      <family val="2"/>
      <scheme val="minor"/>
    </font>
    <font>
      <b/>
      <sz val="10"/>
      <name val="Arial"/>
      <family val="2"/>
    </font>
    <font>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249977111117893"/>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s>
  <cellStyleXfs count="51">
    <xf numFmtId="0" fontId="0" fillId="0" borderId="0"/>
    <xf numFmtId="165" fontId="1"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0" fontId="1" fillId="0" borderId="0"/>
    <xf numFmtId="168" fontId="3"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70" fontId="3" fillId="0" borderId="0"/>
  </cellStyleXfs>
  <cellXfs count="112">
    <xf numFmtId="0" fontId="0" fillId="0" borderId="0" xfId="0"/>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justify" vertical="center"/>
    </xf>
    <xf numFmtId="164" fontId="6" fillId="0" borderId="0" xfId="2" applyFont="1" applyAlignment="1">
      <alignment vertical="center"/>
    </xf>
    <xf numFmtId="164" fontId="3" fillId="0" borderId="0" xfId="0" applyNumberFormat="1" applyFont="1" applyAlignment="1">
      <alignment vertical="center"/>
    </xf>
    <xf numFmtId="0" fontId="6" fillId="0" borderId="0" xfId="0" applyFont="1" applyFill="1" applyBorder="1" applyAlignment="1">
      <alignment horizontal="center" vertical="center" wrapText="1"/>
    </xf>
    <xf numFmtId="164" fontId="6" fillId="0" borderId="0" xfId="2"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3" fillId="0" borderId="0" xfId="0" applyFont="1" applyBorder="1" applyAlignment="1">
      <alignment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5" fillId="0" borderId="1" xfId="2" applyFont="1" applyFill="1" applyBorder="1" applyAlignment="1">
      <alignment horizontal="center" vertical="center" wrapText="1"/>
    </xf>
    <xf numFmtId="167" fontId="5" fillId="0" borderId="1" xfId="0" applyNumberFormat="1" applyFont="1" applyFill="1" applyBorder="1" applyAlignment="1">
      <alignment horizontal="justify" vertical="center"/>
    </xf>
    <xf numFmtId="164" fontId="5" fillId="0" borderId="1" xfId="2" applyFont="1" applyFill="1" applyBorder="1" applyAlignment="1">
      <alignment horizontal="center" vertical="center"/>
    </xf>
    <xf numFmtId="167" fontId="6" fillId="0" borderId="1" xfId="0" applyNumberFormat="1" applyFont="1" applyFill="1" applyBorder="1" applyAlignment="1">
      <alignment horizontal="left" vertical="center" wrapText="1" indent="1"/>
    </xf>
    <xf numFmtId="0" fontId="6" fillId="0" borderId="1" xfId="0" applyFont="1" applyFill="1" applyBorder="1" applyAlignment="1">
      <alignment horizontal="center" vertical="center" wrapText="1"/>
    </xf>
    <xf numFmtId="164" fontId="6" fillId="0" borderId="1" xfId="2"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164" fontId="5" fillId="0" borderId="1" xfId="2" applyFont="1" applyFill="1" applyBorder="1" applyAlignment="1">
      <alignment horizontal="right" vertical="center"/>
    </xf>
    <xf numFmtId="0" fontId="6" fillId="0" borderId="1" xfId="0" applyNumberFormat="1" applyFont="1" applyFill="1" applyBorder="1" applyAlignment="1">
      <alignment horizontal="left" vertical="center" wrapText="1" indent="1"/>
    </xf>
    <xf numFmtId="167" fontId="6" fillId="0" borderId="1" xfId="0" applyNumberFormat="1" applyFont="1" applyFill="1" applyBorder="1" applyAlignment="1">
      <alignment horizontal="center" vertical="center" wrapText="1"/>
    </xf>
    <xf numFmtId="164" fontId="6" fillId="0" borderId="1" xfId="2" applyFont="1" applyFill="1" applyBorder="1" applyAlignment="1">
      <alignment horizontal="right" vertical="center"/>
    </xf>
    <xf numFmtId="164" fontId="6" fillId="0" borderId="1" xfId="2" applyFont="1" applyFill="1" applyBorder="1" applyAlignment="1">
      <alignment vertical="center" wrapText="1"/>
    </xf>
    <xf numFmtId="0" fontId="6" fillId="0" borderId="1" xfId="0" applyFont="1" applyFill="1" applyBorder="1" applyAlignment="1">
      <alignment horizontal="left" vertical="center" wrapText="1" indent="1"/>
    </xf>
    <xf numFmtId="164" fontId="6" fillId="0" borderId="1" xfId="2" applyFont="1" applyFill="1" applyBorder="1" applyAlignment="1">
      <alignment horizontal="center" vertical="center"/>
    </xf>
    <xf numFmtId="167" fontId="6" fillId="0" borderId="1" xfId="0" applyNumberFormat="1" applyFont="1" applyFill="1" applyBorder="1" applyAlignment="1">
      <alignment horizontal="justify" vertical="center"/>
    </xf>
    <xf numFmtId="164" fontId="8" fillId="0" borderId="1" xfId="2" applyFont="1" applyFill="1" applyBorder="1" applyAlignment="1">
      <alignment horizontal="center" vertical="center" wrapText="1"/>
    </xf>
    <xf numFmtId="4" fontId="5" fillId="0" borderId="1" xfId="1" applyNumberFormat="1" applyFont="1" applyFill="1" applyBorder="1" applyAlignment="1">
      <alignment horizontal="center" vertical="center"/>
    </xf>
    <xf numFmtId="44" fontId="5" fillId="0" borderId="1" xfId="0" applyNumberFormat="1" applyFont="1" applyFill="1" applyBorder="1" applyAlignment="1">
      <alignment horizontal="justify" vertical="center" wrapText="1"/>
    </xf>
    <xf numFmtId="2" fontId="6" fillId="0" borderId="1" xfId="0" applyNumberFormat="1" applyFont="1" applyFill="1" applyBorder="1" applyAlignment="1">
      <alignment horizontal="center" vertical="center"/>
    </xf>
    <xf numFmtId="164" fontId="6" fillId="0" borderId="1" xfId="2"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justify" vertical="center"/>
    </xf>
    <xf numFmtId="164" fontId="5" fillId="0" borderId="1" xfId="2" applyFont="1" applyBorder="1" applyAlignment="1">
      <alignment vertical="center"/>
    </xf>
    <xf numFmtId="164" fontId="6" fillId="0" borderId="1" xfId="2" applyFont="1" applyFill="1" applyBorder="1" applyAlignment="1">
      <alignment horizontal="right" vertical="center" wrapText="1"/>
    </xf>
    <xf numFmtId="8" fontId="6" fillId="0" borderId="1" xfId="2" applyNumberFormat="1" applyFont="1" applyFill="1" applyBorder="1" applyAlignment="1">
      <alignment horizontal="righ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164" fontId="5" fillId="0" borderId="1" xfId="2" applyFont="1" applyFill="1" applyBorder="1" applyAlignment="1">
      <alignment horizontal="right" vertical="center" wrapText="1"/>
    </xf>
    <xf numFmtId="4" fontId="11" fillId="0" borderId="1" xfId="36" applyNumberFormat="1" applyFont="1" applyFill="1" applyBorder="1" applyAlignment="1">
      <alignment horizontal="center" vertical="center" wrapText="1"/>
    </xf>
    <xf numFmtId="164" fontId="11" fillId="0" borderId="1" xfId="37" applyFont="1" applyFill="1" applyBorder="1" applyAlignment="1">
      <alignment horizontal="center" vertical="center" wrapText="1"/>
    </xf>
    <xf numFmtId="167" fontId="12" fillId="0" borderId="1" xfId="7" applyNumberFormat="1" applyFont="1" applyFill="1" applyBorder="1" applyAlignment="1">
      <alignment horizontal="left" vertical="center" wrapText="1"/>
    </xf>
    <xf numFmtId="164" fontId="12" fillId="0" borderId="1" xfId="37" applyFont="1" applyFill="1" applyBorder="1" applyAlignment="1">
      <alignment horizontal="center" vertical="center" wrapText="1"/>
    </xf>
    <xf numFmtId="164" fontId="3" fillId="0" borderId="0" xfId="0" applyNumberFormat="1" applyFont="1" applyBorder="1" applyAlignment="1">
      <alignment vertical="center"/>
    </xf>
    <xf numFmtId="164" fontId="5" fillId="3" borderId="1" xfId="2" applyFont="1" applyFill="1" applyBorder="1" applyAlignment="1">
      <alignment vertical="center"/>
    </xf>
    <xf numFmtId="164" fontId="6" fillId="0" borderId="0" xfId="2" applyFont="1" applyFill="1" applyBorder="1" applyAlignment="1">
      <alignment horizontal="right" vertical="center"/>
    </xf>
    <xf numFmtId="0" fontId="6" fillId="0" borderId="1" xfId="0" applyFont="1" applyFill="1" applyBorder="1" applyAlignment="1">
      <alignment horizontal="center" vertical="center"/>
    </xf>
    <xf numFmtId="4" fontId="6" fillId="0" borderId="1" xfId="2"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167" fontId="11" fillId="0" borderId="1" xfId="7"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4" fontId="6" fillId="0" borderId="0" xfId="0" applyNumberFormat="1" applyFont="1" applyAlignment="1">
      <alignment horizontal="center" vertical="center"/>
    </xf>
    <xf numFmtId="0" fontId="3" fillId="0" borderId="0" xfId="0" applyFont="1" applyAlignment="1">
      <alignment vertical="center"/>
    </xf>
    <xf numFmtId="2"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167" fontId="5" fillId="0" borderId="1" xfId="0" applyNumberFormat="1" applyFont="1" applyBorder="1" applyAlignment="1">
      <alignment horizontal="center" vertical="center"/>
    </xf>
    <xf numFmtId="0" fontId="16" fillId="0" borderId="0" xfId="0" applyFont="1"/>
    <xf numFmtId="0" fontId="18" fillId="0" borderId="0" xfId="0" applyFont="1"/>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4" fontId="11" fillId="0" borderId="3" xfId="36"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justify" vertical="top" wrapText="1"/>
    </xf>
    <xf numFmtId="2" fontId="6" fillId="0" borderId="2" xfId="0" applyNumberFormat="1" applyFont="1" applyBorder="1" applyAlignment="1">
      <alignment horizontal="center" vertical="center"/>
    </xf>
    <xf numFmtId="0" fontId="6" fillId="0" borderId="1" xfId="0" applyFont="1" applyBorder="1" applyAlignment="1">
      <alignment horizontal="justify" vertical="center" wrapText="1"/>
    </xf>
    <xf numFmtId="167" fontId="6" fillId="0" borderId="1" xfId="0" applyNumberFormat="1" applyFont="1" applyBorder="1" applyAlignment="1">
      <alignment horizontal="left" vertical="center" wrapText="1"/>
    </xf>
    <xf numFmtId="4" fontId="6" fillId="0" borderId="1" xfId="1" applyNumberFormat="1" applyFont="1" applyFill="1" applyBorder="1" applyAlignment="1">
      <alignment horizontal="center" vertical="center" wrapText="1"/>
    </xf>
    <xf numFmtId="44" fontId="6" fillId="0" borderId="1" xfId="2" applyNumberFormat="1" applyFont="1" applyFill="1" applyBorder="1" applyAlignment="1">
      <alignment horizontal="right" vertical="center" wrapText="1"/>
    </xf>
    <xf numFmtId="4"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169" fontId="3" fillId="0" borderId="1" xfId="2"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21" fillId="0" borderId="0" xfId="0" applyFont="1"/>
    <xf numFmtId="0" fontId="22" fillId="0" borderId="0" xfId="0" applyFont="1" applyAlignment="1">
      <alignment vertical="center"/>
    </xf>
    <xf numFmtId="0" fontId="22" fillId="0" borderId="0" xfId="0" applyFont="1" applyAlignment="1">
      <alignment horizontal="center" vertical="center"/>
    </xf>
    <xf numFmtId="4"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4" fontId="21" fillId="0" borderId="0" xfId="2" applyFont="1" applyFill="1" applyBorder="1" applyAlignment="1">
      <alignment horizontal="right" vertical="center"/>
    </xf>
    <xf numFmtId="164" fontId="21" fillId="0" borderId="0" xfId="2"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top" wrapText="1"/>
    </xf>
    <xf numFmtId="0" fontId="22" fillId="0" borderId="0" xfId="0" applyFont="1" applyBorder="1" applyAlignment="1">
      <alignment horizontal="center" vertical="center"/>
    </xf>
    <xf numFmtId="4" fontId="11" fillId="0" borderId="0" xfId="36" applyNumberFormat="1" applyFont="1" applyFill="1" applyBorder="1" applyAlignment="1">
      <alignment horizontal="center" vertical="center" wrapText="1"/>
    </xf>
    <xf numFmtId="167" fontId="11" fillId="0" borderId="0" xfId="7" applyNumberFormat="1" applyFont="1" applyFill="1" applyBorder="1" applyAlignment="1">
      <alignment horizontal="center" vertical="center" wrapText="1"/>
    </xf>
    <xf numFmtId="0" fontId="3" fillId="0" borderId="0" xfId="0" applyFont="1" applyBorder="1" applyAlignment="1">
      <alignment horizontal="center" vertical="center"/>
    </xf>
    <xf numFmtId="164" fontId="11" fillId="0" borderId="0" xfId="37" applyFont="1" applyFill="1" applyBorder="1" applyAlignment="1">
      <alignment horizontal="center" vertical="center" wrapText="1"/>
    </xf>
    <xf numFmtId="2" fontId="5" fillId="3" borderId="1" xfId="0" applyNumberFormat="1" applyFont="1" applyFill="1" applyBorder="1" applyAlignment="1">
      <alignment horizontal="center" vertical="center"/>
    </xf>
    <xf numFmtId="0" fontId="0" fillId="0" borderId="0" xfId="0" applyBorder="1"/>
    <xf numFmtId="164" fontId="6" fillId="0" borderId="7" xfId="2" applyFont="1" applyFill="1" applyBorder="1" applyAlignment="1">
      <alignment horizontal="center" vertical="center" wrapText="1"/>
    </xf>
    <xf numFmtId="164" fontId="6" fillId="0" borderId="8" xfId="2" applyFont="1" applyFill="1" applyBorder="1" applyAlignment="1">
      <alignment horizontal="center" vertical="center" wrapText="1"/>
    </xf>
    <xf numFmtId="164" fontId="6" fillId="0" borderId="9" xfId="2" applyFont="1" applyFill="1" applyBorder="1" applyAlignment="1">
      <alignment horizontal="center" vertical="center" wrapText="1"/>
    </xf>
    <xf numFmtId="164" fontId="12" fillId="0" borderId="1" xfId="37" applyFont="1" applyFill="1" applyBorder="1" applyAlignment="1">
      <alignment horizontal="right" vertical="center" wrapText="1"/>
    </xf>
    <xf numFmtId="2"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xf>
    <xf numFmtId="2" fontId="6" fillId="5" borderId="1"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xf>
    <xf numFmtId="167" fontId="6" fillId="5" borderId="1" xfId="0" applyNumberFormat="1" applyFont="1" applyFill="1" applyBorder="1" applyAlignment="1">
      <alignment horizontal="center" vertical="center" wrapText="1"/>
    </xf>
    <xf numFmtId="167" fontId="6" fillId="5" borderId="1" xfId="0" applyNumberFormat="1" applyFont="1" applyFill="1" applyBorder="1" applyAlignment="1">
      <alignment horizontal="center"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3" fillId="0" borderId="0" xfId="0" applyFont="1" applyAlignment="1">
      <alignment horizontal="center" vertical="center"/>
    </xf>
    <xf numFmtId="0" fontId="7" fillId="2" borderId="1"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cellXfs>
  <cellStyles count="5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Millares" xfId="1" builtinId="3"/>
    <cellStyle name="Millares 2" xfId="5" xr:uid="{00000000-0005-0000-0000-00001B000000}"/>
    <cellStyle name="Millares 2 28" xfId="6" xr:uid="{00000000-0005-0000-0000-00001C000000}"/>
    <cellStyle name="Millares 3" xfId="38" xr:uid="{00000000-0005-0000-0000-00001D000000}"/>
    <cellStyle name="Millares 3 2" xfId="46" xr:uid="{00000000-0005-0000-0000-00001E000000}"/>
    <cellStyle name="Millares 31" xfId="4" xr:uid="{00000000-0005-0000-0000-00001F000000}"/>
    <cellStyle name="Millares 4" xfId="36" xr:uid="{00000000-0005-0000-0000-000020000000}"/>
    <cellStyle name="Millares 4 2" xfId="40" xr:uid="{00000000-0005-0000-0000-000021000000}"/>
    <cellStyle name="Millares 4 2 2" xfId="48" xr:uid="{00000000-0005-0000-0000-000022000000}"/>
    <cellStyle name="Millares 4 3" xfId="44" xr:uid="{00000000-0005-0000-0000-000023000000}"/>
    <cellStyle name="Millares 5" xfId="3" xr:uid="{00000000-0005-0000-0000-000024000000}"/>
    <cellStyle name="Millares 6" xfId="42" xr:uid="{00000000-0005-0000-0000-000025000000}"/>
    <cellStyle name="Moneda" xfId="2" builtinId="4"/>
    <cellStyle name="Moneda 2" xfId="9" xr:uid="{00000000-0005-0000-0000-000027000000}"/>
    <cellStyle name="Moneda 3" xfId="39" xr:uid="{00000000-0005-0000-0000-000028000000}"/>
    <cellStyle name="Moneda 3 2" xfId="47" xr:uid="{00000000-0005-0000-0000-000029000000}"/>
    <cellStyle name="Moneda 4" xfId="43" xr:uid="{00000000-0005-0000-0000-00002A000000}"/>
    <cellStyle name="Moneda 5" xfId="37" xr:uid="{00000000-0005-0000-0000-00002B000000}"/>
    <cellStyle name="Moneda 5 2" xfId="41" xr:uid="{00000000-0005-0000-0000-00002C000000}"/>
    <cellStyle name="Moneda 5 2 2" xfId="49" xr:uid="{00000000-0005-0000-0000-00002D000000}"/>
    <cellStyle name="Moneda 5 3" xfId="45" xr:uid="{00000000-0005-0000-0000-00002E000000}"/>
    <cellStyle name="Normal" xfId="0" builtinId="0"/>
    <cellStyle name="Normal 2" xfId="7" xr:uid="{00000000-0005-0000-0000-000030000000}"/>
    <cellStyle name="Normal 4 2 2" xfId="50" xr:uid="{00000000-0005-0000-0000-000031000000}"/>
    <cellStyle name="Normal 5" xfId="8" xr:uid="{00000000-0005-0000-0000-000032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Q166"/>
  <sheetViews>
    <sheetView tabSelected="1" zoomScale="85" zoomScaleNormal="85" zoomScaleSheetLayoutView="90" zoomScalePageLayoutView="90" workbookViewId="0">
      <pane xSplit="2" ySplit="4" topLeftCell="C5" activePane="bottomRight" state="frozen"/>
      <selection pane="topRight" activeCell="C1" sqref="C1"/>
      <selection pane="bottomLeft" activeCell="A5" sqref="A5"/>
      <selection pane="bottomRight" activeCell="C65" sqref="C65"/>
    </sheetView>
  </sheetViews>
  <sheetFormatPr baseColWidth="10" defaultColWidth="11.42578125" defaultRowHeight="15" outlineLevelRow="2" x14ac:dyDescent="0.25"/>
  <cols>
    <col min="1" max="1" width="4.7109375" style="56" customWidth="1"/>
    <col min="2" max="2" width="10.28515625" style="2" customWidth="1"/>
    <col min="3" max="3" width="48.140625" style="3" customWidth="1"/>
    <col min="4" max="4" width="13" style="55" customWidth="1"/>
    <col min="5" max="5" width="11.28515625" style="39" customWidth="1"/>
    <col min="6" max="6" width="13" style="4" customWidth="1"/>
    <col min="7" max="7" width="13.7109375" style="4" customWidth="1"/>
    <col min="8" max="8" width="14.28515625" style="4" customWidth="1"/>
    <col min="9" max="9" width="12.28515625" style="56" customWidth="1"/>
    <col min="10" max="10" width="16.7109375" style="56" customWidth="1"/>
    <col min="11" max="11" width="35" style="56" customWidth="1"/>
    <col min="12" max="12" width="16" style="56" customWidth="1"/>
    <col min="13" max="16384" width="11.42578125" style="56"/>
  </cols>
  <sheetData>
    <row r="1" spans="2:11" ht="19.5" customHeight="1" x14ac:dyDescent="0.25">
      <c r="B1" s="109" t="s">
        <v>46</v>
      </c>
      <c r="C1" s="109"/>
      <c r="D1" s="109"/>
      <c r="E1" s="109"/>
      <c r="F1" s="109"/>
      <c r="G1" s="109"/>
      <c r="H1" s="109"/>
    </row>
    <row r="2" spans="2:11" ht="18.75" customHeight="1" x14ac:dyDescent="0.25">
      <c r="B2" s="110" t="s">
        <v>152</v>
      </c>
      <c r="C2" s="110"/>
      <c r="D2" s="110"/>
      <c r="E2" s="110"/>
      <c r="F2" s="110"/>
      <c r="G2" s="110"/>
      <c r="H2" s="110"/>
    </row>
    <row r="3" spans="2:11" ht="13.5" customHeight="1" x14ac:dyDescent="0.25">
      <c r="B3" s="111"/>
      <c r="C3" s="111"/>
      <c r="D3" s="111"/>
      <c r="E3" s="111"/>
      <c r="F3" s="111"/>
      <c r="G3" s="111"/>
      <c r="H3" s="111"/>
    </row>
    <row r="4" spans="2:11" ht="37.5" customHeight="1" x14ac:dyDescent="0.25">
      <c r="B4" s="99" t="s">
        <v>0</v>
      </c>
      <c r="C4" s="11" t="s">
        <v>1</v>
      </c>
      <c r="D4" s="50" t="s">
        <v>2</v>
      </c>
      <c r="E4" s="11" t="s">
        <v>3</v>
      </c>
      <c r="F4" s="12" t="s">
        <v>4</v>
      </c>
      <c r="G4" s="12" t="s">
        <v>5</v>
      </c>
      <c r="H4" s="12" t="s">
        <v>6</v>
      </c>
    </row>
    <row r="5" spans="2:11" ht="37.5" customHeight="1" x14ac:dyDescent="0.25">
      <c r="B5" s="100">
        <v>1</v>
      </c>
      <c r="C5" s="13" t="s">
        <v>10</v>
      </c>
      <c r="D5" s="12"/>
      <c r="E5" s="17"/>
      <c r="F5" s="40"/>
      <c r="G5" s="40"/>
      <c r="H5" s="14">
        <f>SUM(G6:G13)</f>
        <v>0</v>
      </c>
    </row>
    <row r="6" spans="2:11" ht="90" x14ac:dyDescent="0.25">
      <c r="B6" s="101">
        <v>1.01</v>
      </c>
      <c r="C6" s="21" t="s">
        <v>150</v>
      </c>
      <c r="D6" s="52">
        <v>1</v>
      </c>
      <c r="E6" s="22" t="s">
        <v>11</v>
      </c>
      <c r="F6" s="17">
        <v>0</v>
      </c>
      <c r="G6" s="17">
        <f>ROUND(F6*D6,2)</f>
        <v>0</v>
      </c>
      <c r="H6" s="12"/>
    </row>
    <row r="7" spans="2:11" ht="30" x14ac:dyDescent="0.25">
      <c r="B7" s="101">
        <v>1.02</v>
      </c>
      <c r="C7" s="15" t="s">
        <v>15</v>
      </c>
      <c r="D7" s="52">
        <v>277.02</v>
      </c>
      <c r="E7" s="16" t="s">
        <v>9</v>
      </c>
      <c r="F7" s="23">
        <v>0</v>
      </c>
      <c r="G7" s="17">
        <f>ROUND(F7*D7,2)</f>
        <v>0</v>
      </c>
      <c r="H7" s="12"/>
    </row>
    <row r="8" spans="2:11" ht="60" x14ac:dyDescent="0.25">
      <c r="B8" s="101">
        <v>1.03</v>
      </c>
      <c r="C8" s="15" t="s">
        <v>17</v>
      </c>
      <c r="D8" s="52">
        <v>1</v>
      </c>
      <c r="E8" s="16" t="s">
        <v>11</v>
      </c>
      <c r="F8" s="23">
        <v>0</v>
      </c>
      <c r="G8" s="17">
        <f>ROUND(F8*D8,2)</f>
        <v>0</v>
      </c>
      <c r="H8" s="12"/>
    </row>
    <row r="9" spans="2:11" ht="75" x14ac:dyDescent="0.25">
      <c r="B9" s="101">
        <v>1.04</v>
      </c>
      <c r="C9" s="15" t="s">
        <v>16</v>
      </c>
      <c r="D9" s="52">
        <v>1</v>
      </c>
      <c r="E9" s="16" t="s">
        <v>11</v>
      </c>
      <c r="F9" s="23">
        <v>0</v>
      </c>
      <c r="G9" s="17">
        <f>ROUND(F9*D9,2)</f>
        <v>0</v>
      </c>
      <c r="H9" s="12"/>
    </row>
    <row r="10" spans="2:11" ht="45" x14ac:dyDescent="0.25">
      <c r="B10" s="101">
        <v>1.05</v>
      </c>
      <c r="C10" s="15" t="s">
        <v>14</v>
      </c>
      <c r="D10" s="52">
        <v>1</v>
      </c>
      <c r="E10" s="16" t="s">
        <v>8</v>
      </c>
      <c r="F10" s="23">
        <v>0</v>
      </c>
      <c r="G10" s="17">
        <f t="shared" ref="G10" si="0">ROUND(F10*D10,2)</f>
        <v>0</v>
      </c>
      <c r="H10" s="20"/>
    </row>
    <row r="11" spans="2:11" ht="30" x14ac:dyDescent="0.25">
      <c r="B11" s="101">
        <v>1.06</v>
      </c>
      <c r="C11" s="15" t="s">
        <v>117</v>
      </c>
      <c r="D11" s="52">
        <v>1</v>
      </c>
      <c r="E11" s="16" t="s">
        <v>11</v>
      </c>
      <c r="F11" s="23">
        <v>0</v>
      </c>
      <c r="G11" s="17">
        <f>ROUND(F11*D11,2)</f>
        <v>0</v>
      </c>
      <c r="H11" s="20"/>
    </row>
    <row r="12" spans="2:11" ht="30" x14ac:dyDescent="0.25">
      <c r="B12" s="102">
        <v>1.07</v>
      </c>
      <c r="C12" s="15" t="s">
        <v>157</v>
      </c>
      <c r="D12" s="52">
        <v>1</v>
      </c>
      <c r="E12" s="16" t="s">
        <v>11</v>
      </c>
      <c r="F12" s="17">
        <v>0</v>
      </c>
      <c r="G12" s="17">
        <f>ROUND(F12*D12,2)</f>
        <v>0</v>
      </c>
      <c r="H12" s="20"/>
    </row>
    <row r="13" spans="2:11" ht="45" x14ac:dyDescent="0.25">
      <c r="B13" s="102">
        <v>1.08</v>
      </c>
      <c r="C13" s="15" t="s">
        <v>18</v>
      </c>
      <c r="D13" s="52">
        <v>1</v>
      </c>
      <c r="E13" s="16" t="s">
        <v>11</v>
      </c>
      <c r="F13" s="17">
        <v>0</v>
      </c>
      <c r="G13" s="17">
        <f t="shared" ref="G13" si="1">ROUND(F13*D13,2)</f>
        <v>0</v>
      </c>
      <c r="H13" s="20"/>
    </row>
    <row r="14" spans="2:11" ht="60" x14ac:dyDescent="0.25">
      <c r="B14" s="101"/>
      <c r="C14" s="15" t="s">
        <v>123</v>
      </c>
      <c r="D14" s="52"/>
      <c r="E14" s="16"/>
      <c r="F14" s="17"/>
      <c r="G14" s="17"/>
      <c r="H14" s="20"/>
    </row>
    <row r="15" spans="2:11" customFormat="1" ht="27" customHeight="1" x14ac:dyDescent="0.25">
      <c r="B15" s="100">
        <v>2</v>
      </c>
      <c r="C15" s="13" t="s">
        <v>19</v>
      </c>
      <c r="D15" s="12"/>
      <c r="E15" s="17"/>
      <c r="F15" s="40" t="s">
        <v>151</v>
      </c>
      <c r="G15" s="40"/>
      <c r="H15" s="14">
        <f>SUM(G16:G20)</f>
        <v>0</v>
      </c>
      <c r="I15" s="1"/>
      <c r="J15" s="108"/>
      <c r="K15" s="108"/>
    </row>
    <row r="16" spans="2:11" customFormat="1" ht="74.25" customHeight="1" outlineLevel="1" x14ac:dyDescent="0.25">
      <c r="B16" s="101">
        <v>2.0099999999999998</v>
      </c>
      <c r="C16" s="21" t="s">
        <v>12</v>
      </c>
      <c r="D16" s="52">
        <v>277.02</v>
      </c>
      <c r="E16" s="17" t="s">
        <v>9</v>
      </c>
      <c r="F16" s="36">
        <v>0</v>
      </c>
      <c r="G16" s="36">
        <f t="shared" ref="G16:G35" si="2">ROUND(F16*D16,2)</f>
        <v>0</v>
      </c>
      <c r="H16" s="24"/>
      <c r="I16" s="1"/>
      <c r="J16" s="108"/>
      <c r="K16" s="108"/>
    </row>
    <row r="17" spans="2:11" customFormat="1" ht="75" outlineLevel="1" x14ac:dyDescent="0.25">
      <c r="B17" s="101">
        <v>2.02</v>
      </c>
      <c r="C17" s="25" t="s">
        <v>47</v>
      </c>
      <c r="D17" s="52">
        <v>63.13</v>
      </c>
      <c r="E17" s="17" t="s">
        <v>7</v>
      </c>
      <c r="F17" s="36">
        <v>0</v>
      </c>
      <c r="G17" s="36">
        <f t="shared" si="2"/>
        <v>0</v>
      </c>
      <c r="H17" s="24"/>
      <c r="I17" s="1"/>
      <c r="J17" s="108"/>
      <c r="K17" s="108"/>
    </row>
    <row r="18" spans="2:11" customFormat="1" ht="29.25" customHeight="1" outlineLevel="1" x14ac:dyDescent="0.25">
      <c r="B18" s="101">
        <v>2.0299999999999998</v>
      </c>
      <c r="C18" s="69" t="s">
        <v>130</v>
      </c>
      <c r="D18" s="71">
        <v>112.39</v>
      </c>
      <c r="E18" s="71" t="s">
        <v>7</v>
      </c>
      <c r="F18" s="17">
        <v>0</v>
      </c>
      <c r="G18" s="36">
        <f t="shared" si="2"/>
        <v>0</v>
      </c>
      <c r="H18" s="23"/>
      <c r="I18" s="1"/>
      <c r="J18" s="77"/>
      <c r="K18" s="77"/>
    </row>
    <row r="19" spans="2:11" customFormat="1" ht="64.5" customHeight="1" outlineLevel="1" x14ac:dyDescent="0.25">
      <c r="B19" s="101">
        <v>2.04</v>
      </c>
      <c r="C19" s="70" t="s">
        <v>131</v>
      </c>
      <c r="D19" s="52">
        <v>64.13</v>
      </c>
      <c r="E19" s="22" t="s">
        <v>7</v>
      </c>
      <c r="F19" s="17">
        <v>0</v>
      </c>
      <c r="G19" s="36">
        <f t="shared" si="2"/>
        <v>0</v>
      </c>
      <c r="H19" s="23"/>
      <c r="I19" s="1"/>
      <c r="J19" s="77"/>
      <c r="K19" s="77"/>
    </row>
    <row r="20" spans="2:11" customFormat="1" ht="64.5" customHeight="1" outlineLevel="1" x14ac:dyDescent="0.25">
      <c r="B20" s="101">
        <v>2.0499999999999998</v>
      </c>
      <c r="C20" s="70" t="s">
        <v>132</v>
      </c>
      <c r="D20" s="52">
        <v>24.96</v>
      </c>
      <c r="E20" s="22" t="s">
        <v>7</v>
      </c>
      <c r="F20" s="17">
        <v>0</v>
      </c>
      <c r="G20" s="36">
        <f t="shared" si="2"/>
        <v>0</v>
      </c>
      <c r="H20" s="23"/>
      <c r="I20" s="1"/>
      <c r="J20" s="77"/>
      <c r="K20" s="77"/>
    </row>
    <row r="21" spans="2:11" customFormat="1" outlineLevel="1" x14ac:dyDescent="0.25">
      <c r="B21" s="100">
        <v>3</v>
      </c>
      <c r="C21" s="13" t="s">
        <v>129</v>
      </c>
      <c r="D21" s="12"/>
      <c r="E21" s="17"/>
      <c r="F21" s="40"/>
      <c r="G21" s="40"/>
      <c r="H21" s="14">
        <f>SUM(G23:G35)</f>
        <v>0</v>
      </c>
      <c r="I21" s="1"/>
      <c r="J21" s="77"/>
      <c r="K21" s="77"/>
    </row>
    <row r="22" spans="2:11" customFormat="1" ht="21" customHeight="1" outlineLevel="1" x14ac:dyDescent="0.25">
      <c r="B22" s="103">
        <v>3.1</v>
      </c>
      <c r="C22" s="19" t="s">
        <v>133</v>
      </c>
      <c r="D22" s="49"/>
      <c r="E22" s="17"/>
      <c r="F22" s="36"/>
      <c r="G22" s="36"/>
      <c r="H22" s="23"/>
      <c r="I22" s="1"/>
      <c r="J22" s="77"/>
      <c r="K22" s="77"/>
    </row>
    <row r="23" spans="2:11" customFormat="1" ht="64.5" customHeight="1" outlineLevel="1" x14ac:dyDescent="0.25">
      <c r="B23" s="103" t="s">
        <v>170</v>
      </c>
      <c r="C23" s="70" t="s">
        <v>134</v>
      </c>
      <c r="D23" s="52">
        <v>13.14</v>
      </c>
      <c r="E23" s="16" t="s">
        <v>7</v>
      </c>
      <c r="F23" s="36">
        <v>0</v>
      </c>
      <c r="G23" s="36">
        <f t="shared" si="2"/>
        <v>0</v>
      </c>
      <c r="H23" s="23"/>
      <c r="I23" s="1"/>
      <c r="J23" s="77"/>
      <c r="K23" s="77"/>
    </row>
    <row r="24" spans="2:11" customFormat="1" ht="64.5" customHeight="1" outlineLevel="1" x14ac:dyDescent="0.25">
      <c r="B24" s="103" t="s">
        <v>171</v>
      </c>
      <c r="C24" s="70" t="s">
        <v>135</v>
      </c>
      <c r="D24" s="52">
        <v>12.57</v>
      </c>
      <c r="E24" s="16" t="s">
        <v>13</v>
      </c>
      <c r="F24" s="36">
        <v>0</v>
      </c>
      <c r="G24" s="36">
        <f t="shared" si="2"/>
        <v>0</v>
      </c>
      <c r="H24" s="23"/>
      <c r="I24" s="1"/>
      <c r="J24" s="77"/>
      <c r="K24" s="77"/>
    </row>
    <row r="25" spans="2:11" customFormat="1" ht="64.5" customHeight="1" outlineLevel="1" x14ac:dyDescent="0.25">
      <c r="B25" s="103" t="s">
        <v>172</v>
      </c>
      <c r="C25" s="70" t="s">
        <v>136</v>
      </c>
      <c r="D25" s="52">
        <v>0.17</v>
      </c>
      <c r="E25" s="16" t="s">
        <v>7</v>
      </c>
      <c r="F25" s="36">
        <v>0</v>
      </c>
      <c r="G25" s="36">
        <f t="shared" si="2"/>
        <v>0</v>
      </c>
      <c r="H25" s="23"/>
      <c r="I25" s="1"/>
      <c r="J25" s="77"/>
      <c r="K25" s="77"/>
    </row>
    <row r="26" spans="2:11" customFormat="1" ht="64.5" customHeight="1" outlineLevel="1" x14ac:dyDescent="0.25">
      <c r="B26" s="103" t="s">
        <v>179</v>
      </c>
      <c r="C26" s="70" t="s">
        <v>137</v>
      </c>
      <c r="D26" s="52">
        <v>0.75</v>
      </c>
      <c r="E26" s="16" t="s">
        <v>7</v>
      </c>
      <c r="F26" s="36">
        <v>0</v>
      </c>
      <c r="G26" s="36">
        <f t="shared" si="2"/>
        <v>0</v>
      </c>
      <c r="H26" s="23"/>
      <c r="I26" s="1"/>
      <c r="J26" s="77"/>
      <c r="K26" s="77"/>
    </row>
    <row r="27" spans="2:11" customFormat="1" ht="64.5" customHeight="1" outlineLevel="1" x14ac:dyDescent="0.25">
      <c r="B27" s="103" t="s">
        <v>180</v>
      </c>
      <c r="C27" s="70" t="s">
        <v>138</v>
      </c>
      <c r="D27" s="52">
        <v>1.4</v>
      </c>
      <c r="E27" s="16" t="s">
        <v>8</v>
      </c>
      <c r="F27" s="36">
        <v>0</v>
      </c>
      <c r="G27" s="36">
        <f t="shared" si="2"/>
        <v>0</v>
      </c>
      <c r="H27" s="23"/>
      <c r="I27" s="1"/>
      <c r="J27" s="77"/>
      <c r="K27" s="77"/>
    </row>
    <row r="28" spans="2:11" customFormat="1" ht="64.5" customHeight="1" outlineLevel="1" x14ac:dyDescent="0.25">
      <c r="B28" s="103" t="s">
        <v>181</v>
      </c>
      <c r="C28" s="70" t="s">
        <v>139</v>
      </c>
      <c r="D28" s="52">
        <v>0.64</v>
      </c>
      <c r="E28" s="16" t="s">
        <v>13</v>
      </c>
      <c r="F28" s="36">
        <v>0</v>
      </c>
      <c r="G28" s="36">
        <f t="shared" si="2"/>
        <v>0</v>
      </c>
      <c r="H28" s="23"/>
      <c r="I28" s="1"/>
      <c r="J28" s="77"/>
      <c r="K28" s="77"/>
    </row>
    <row r="29" spans="2:11" customFormat="1" ht="64.5" customHeight="1" outlineLevel="1" x14ac:dyDescent="0.25">
      <c r="B29" s="103" t="s">
        <v>182</v>
      </c>
      <c r="C29" s="70" t="s">
        <v>140</v>
      </c>
      <c r="D29" s="52">
        <v>571.75</v>
      </c>
      <c r="E29" s="16" t="s">
        <v>13</v>
      </c>
      <c r="F29" s="36">
        <v>0</v>
      </c>
      <c r="G29" s="36">
        <f t="shared" si="2"/>
        <v>0</v>
      </c>
      <c r="H29" s="23"/>
      <c r="I29" s="1"/>
      <c r="J29" s="77"/>
      <c r="K29" s="77"/>
    </row>
    <row r="30" spans="2:11" customFormat="1" ht="64.5" customHeight="1" outlineLevel="1" x14ac:dyDescent="0.25">
      <c r="B30" s="103" t="s">
        <v>183</v>
      </c>
      <c r="C30" s="70" t="s">
        <v>141</v>
      </c>
      <c r="D30" s="52">
        <v>5.84</v>
      </c>
      <c r="E30" s="16" t="s">
        <v>7</v>
      </c>
      <c r="F30" s="36">
        <v>0</v>
      </c>
      <c r="G30" s="36">
        <f t="shared" si="2"/>
        <v>0</v>
      </c>
      <c r="H30" s="23"/>
      <c r="I30" s="1"/>
      <c r="J30" s="77"/>
      <c r="K30" s="77"/>
    </row>
    <row r="31" spans="2:11" customFormat="1" ht="71.25" customHeight="1" outlineLevel="1" x14ac:dyDescent="0.25">
      <c r="B31" s="103" t="s">
        <v>184</v>
      </c>
      <c r="C31" s="70" t="s">
        <v>142</v>
      </c>
      <c r="D31" s="52">
        <v>3.52</v>
      </c>
      <c r="E31" s="16" t="s">
        <v>7</v>
      </c>
      <c r="F31" s="36">
        <v>0</v>
      </c>
      <c r="G31" s="36">
        <f t="shared" si="2"/>
        <v>0</v>
      </c>
      <c r="H31" s="23"/>
      <c r="I31" s="1"/>
      <c r="J31" s="108"/>
      <c r="K31" s="108"/>
    </row>
    <row r="32" spans="2:11" customFormat="1" outlineLevel="1" x14ac:dyDescent="0.25">
      <c r="B32" s="103">
        <v>3.2</v>
      </c>
      <c r="C32" s="19" t="s">
        <v>164</v>
      </c>
      <c r="D32" s="49"/>
      <c r="E32" s="17"/>
      <c r="F32" s="36"/>
      <c r="G32" s="36"/>
      <c r="H32" s="23"/>
      <c r="I32" s="1"/>
      <c r="J32" s="108"/>
      <c r="K32" s="108"/>
    </row>
    <row r="33" spans="2:11" customFormat="1" ht="90" outlineLevel="1" x14ac:dyDescent="0.25">
      <c r="B33" s="103" t="s">
        <v>173</v>
      </c>
      <c r="C33" s="70" t="s">
        <v>143</v>
      </c>
      <c r="D33" s="52">
        <v>4.2</v>
      </c>
      <c r="E33" s="16" t="s">
        <v>13</v>
      </c>
      <c r="F33" s="36">
        <v>0</v>
      </c>
      <c r="G33" s="36">
        <f t="shared" si="2"/>
        <v>0</v>
      </c>
      <c r="H33" s="23"/>
      <c r="I33" s="1"/>
      <c r="J33" s="108"/>
      <c r="K33" s="108"/>
    </row>
    <row r="34" spans="2:11" customFormat="1" ht="105" outlineLevel="1" x14ac:dyDescent="0.25">
      <c r="B34" s="103" t="s">
        <v>174</v>
      </c>
      <c r="C34" s="70" t="s">
        <v>144</v>
      </c>
      <c r="D34" s="52">
        <v>18.399999999999999</v>
      </c>
      <c r="E34" s="16" t="s">
        <v>13</v>
      </c>
      <c r="F34" s="36">
        <v>0</v>
      </c>
      <c r="G34" s="36">
        <f t="shared" si="2"/>
        <v>0</v>
      </c>
      <c r="H34" s="23"/>
      <c r="I34" s="1"/>
      <c r="J34" s="108"/>
      <c r="K34" s="108"/>
    </row>
    <row r="35" spans="2:11" customFormat="1" ht="90" outlineLevel="1" x14ac:dyDescent="0.25">
      <c r="B35" s="103" t="s">
        <v>175</v>
      </c>
      <c r="C35" s="70" t="s">
        <v>145</v>
      </c>
      <c r="D35" s="52">
        <v>6.6</v>
      </c>
      <c r="E35" s="16" t="s">
        <v>13</v>
      </c>
      <c r="F35" s="36">
        <v>0</v>
      </c>
      <c r="G35" s="36">
        <f t="shared" si="2"/>
        <v>0</v>
      </c>
      <c r="H35" s="23"/>
      <c r="I35" s="1"/>
      <c r="J35" s="108"/>
      <c r="K35" s="108"/>
    </row>
    <row r="36" spans="2:11" customFormat="1" ht="27.75" customHeight="1" x14ac:dyDescent="0.25">
      <c r="B36" s="100">
        <v>4</v>
      </c>
      <c r="C36" s="13" t="s">
        <v>20</v>
      </c>
      <c r="D36" s="12"/>
      <c r="E36" s="17"/>
      <c r="F36" s="40"/>
      <c r="G36" s="40"/>
      <c r="H36" s="14">
        <f>SUM(G37:G37)</f>
        <v>0</v>
      </c>
      <c r="I36" s="1"/>
      <c r="J36" s="108"/>
      <c r="K36" s="108"/>
    </row>
    <row r="37" spans="2:11" customFormat="1" ht="90" outlineLevel="1" x14ac:dyDescent="0.25">
      <c r="B37" s="102">
        <v>4.01</v>
      </c>
      <c r="C37" s="27" t="s">
        <v>126</v>
      </c>
      <c r="D37" s="49">
        <v>272.64999999999998</v>
      </c>
      <c r="E37" s="17" t="s">
        <v>9</v>
      </c>
      <c r="F37" s="36">
        <v>0</v>
      </c>
      <c r="G37" s="36">
        <f>ROUND(F37*D37,2)</f>
        <v>0</v>
      </c>
      <c r="H37" s="26"/>
      <c r="I37" s="1"/>
      <c r="J37" s="108"/>
      <c r="K37" s="108"/>
    </row>
    <row r="38" spans="2:11" customFormat="1" ht="27.75" customHeight="1" x14ac:dyDescent="0.25">
      <c r="B38" s="100">
        <v>5</v>
      </c>
      <c r="C38" s="13" t="s">
        <v>21</v>
      </c>
      <c r="D38" s="12"/>
      <c r="E38" s="17"/>
      <c r="F38" s="40"/>
      <c r="G38" s="40"/>
      <c r="H38" s="14">
        <f>SUM(G39:G41)</f>
        <v>0</v>
      </c>
      <c r="I38" s="1"/>
      <c r="J38" s="108"/>
      <c r="K38" s="108"/>
    </row>
    <row r="39" spans="2:11" customFormat="1" ht="75" outlineLevel="1" x14ac:dyDescent="0.25">
      <c r="B39" s="102">
        <v>5.01</v>
      </c>
      <c r="C39" s="70" t="s">
        <v>146</v>
      </c>
      <c r="D39" s="52">
        <v>19.100000000000001</v>
      </c>
      <c r="E39" s="16" t="s">
        <v>13</v>
      </c>
      <c r="F39" s="36">
        <v>0</v>
      </c>
      <c r="G39" s="36">
        <f t="shared" ref="G39:G41" si="3">ROUND(F39*D39,2)</f>
        <v>0</v>
      </c>
      <c r="H39" s="26"/>
      <c r="I39" s="1"/>
      <c r="J39" s="108"/>
      <c r="K39" s="108"/>
    </row>
    <row r="40" spans="2:11" customFormat="1" ht="75" outlineLevel="1" x14ac:dyDescent="0.25">
      <c r="B40" s="102">
        <v>5.0199999999999996</v>
      </c>
      <c r="C40" s="70" t="s">
        <v>147</v>
      </c>
      <c r="D40" s="52">
        <v>16</v>
      </c>
      <c r="E40" s="16" t="s">
        <v>149</v>
      </c>
      <c r="F40" s="36">
        <v>0</v>
      </c>
      <c r="G40" s="36">
        <f t="shared" si="3"/>
        <v>0</v>
      </c>
      <c r="H40" s="26"/>
      <c r="I40" s="1"/>
      <c r="J40" s="108"/>
      <c r="K40" s="108"/>
    </row>
    <row r="41" spans="2:11" customFormat="1" ht="75" outlineLevel="1" x14ac:dyDescent="0.25">
      <c r="B41" s="102">
        <v>5.03</v>
      </c>
      <c r="C41" s="70" t="s">
        <v>148</v>
      </c>
      <c r="D41" s="52">
        <v>264.14999999999998</v>
      </c>
      <c r="E41" s="16" t="s">
        <v>13</v>
      </c>
      <c r="F41" s="36">
        <v>0</v>
      </c>
      <c r="G41" s="36">
        <f t="shared" si="3"/>
        <v>0</v>
      </c>
      <c r="H41" s="26"/>
      <c r="I41" s="1"/>
      <c r="J41" s="108"/>
      <c r="K41" s="108"/>
    </row>
    <row r="42" spans="2:11" customFormat="1" ht="95.25" customHeight="1" outlineLevel="1" x14ac:dyDescent="0.25">
      <c r="B42" s="104"/>
      <c r="C42" s="27" t="s">
        <v>118</v>
      </c>
      <c r="D42" s="12"/>
      <c r="E42" s="17"/>
      <c r="F42" s="40"/>
      <c r="G42" s="40"/>
      <c r="H42" s="26"/>
      <c r="I42" s="1"/>
      <c r="J42" s="108"/>
      <c r="K42" s="108"/>
    </row>
    <row r="43" spans="2:11" customFormat="1" ht="27.75" customHeight="1" x14ac:dyDescent="0.25">
      <c r="B43" s="100">
        <v>6</v>
      </c>
      <c r="C43" s="13" t="s">
        <v>176</v>
      </c>
      <c r="D43" s="12"/>
      <c r="E43" s="17"/>
      <c r="F43" s="40"/>
      <c r="G43" s="40"/>
      <c r="H43" s="14">
        <f>SUM(G44:G45)</f>
        <v>0</v>
      </c>
      <c r="I43" s="1"/>
      <c r="J43" s="108"/>
      <c r="K43" s="108"/>
    </row>
    <row r="44" spans="2:11" customFormat="1" ht="110.25" customHeight="1" outlineLevel="1" x14ac:dyDescent="0.25">
      <c r="B44" s="102">
        <v>6.01</v>
      </c>
      <c r="C44" s="27" t="s">
        <v>242</v>
      </c>
      <c r="D44" s="49">
        <v>226.27</v>
      </c>
      <c r="E44" s="17" t="s">
        <v>9</v>
      </c>
      <c r="F44" s="36">
        <v>0</v>
      </c>
      <c r="G44" s="36">
        <f t="shared" ref="G44:G45" si="4">ROUND(F44*D44,2)</f>
        <v>0</v>
      </c>
      <c r="H44" s="26"/>
      <c r="I44" s="1"/>
      <c r="J44" s="108"/>
      <c r="K44" s="108"/>
    </row>
    <row r="45" spans="2:11" customFormat="1" ht="50.25" customHeight="1" outlineLevel="1" x14ac:dyDescent="0.25">
      <c r="B45" s="102">
        <v>6.02</v>
      </c>
      <c r="C45" s="27" t="s">
        <v>22</v>
      </c>
      <c r="D45" s="49">
        <v>21.75</v>
      </c>
      <c r="E45" s="17" t="s">
        <v>48</v>
      </c>
      <c r="F45" s="36">
        <v>0</v>
      </c>
      <c r="G45" s="36">
        <f t="shared" si="4"/>
        <v>0</v>
      </c>
      <c r="H45" s="26"/>
      <c r="I45" s="1"/>
      <c r="J45" s="108"/>
      <c r="K45" s="108"/>
    </row>
    <row r="46" spans="2:11" customFormat="1" ht="24" customHeight="1" x14ac:dyDescent="0.25">
      <c r="B46" s="100">
        <v>7</v>
      </c>
      <c r="C46" s="13" t="s">
        <v>25</v>
      </c>
      <c r="D46" s="49"/>
      <c r="E46" s="17"/>
      <c r="F46" s="40"/>
      <c r="G46" s="40"/>
      <c r="H46" s="14">
        <f>SUM(G47:G50)</f>
        <v>0</v>
      </c>
      <c r="I46" s="1"/>
      <c r="J46" s="108"/>
      <c r="K46" s="108"/>
    </row>
    <row r="47" spans="2:11" customFormat="1" ht="60" outlineLevel="1" x14ac:dyDescent="0.25">
      <c r="B47" s="102">
        <v>7.01</v>
      </c>
      <c r="C47" s="63" t="s">
        <v>165</v>
      </c>
      <c r="D47" s="49">
        <v>170</v>
      </c>
      <c r="E47" s="17" t="s">
        <v>9</v>
      </c>
      <c r="F47" s="36">
        <v>0</v>
      </c>
      <c r="G47" s="36">
        <f t="shared" ref="G47:G48" si="5">ROUND(F47*D47,2)</f>
        <v>0</v>
      </c>
      <c r="H47" s="28"/>
      <c r="I47" s="1"/>
      <c r="J47" s="108"/>
      <c r="K47" s="108"/>
    </row>
    <row r="48" spans="2:11" customFormat="1" ht="50.25" customHeight="1" outlineLevel="1" x14ac:dyDescent="0.25">
      <c r="B48" s="102">
        <v>7.02</v>
      </c>
      <c r="C48" s="64" t="s">
        <v>166</v>
      </c>
      <c r="D48" s="49">
        <v>164.09</v>
      </c>
      <c r="E48" s="17" t="s">
        <v>23</v>
      </c>
      <c r="F48" s="36">
        <v>0</v>
      </c>
      <c r="G48" s="36">
        <f t="shared" si="5"/>
        <v>0</v>
      </c>
      <c r="H48" s="28"/>
      <c r="I48" s="1"/>
      <c r="J48" s="108"/>
      <c r="K48" s="108"/>
    </row>
    <row r="49" spans="2:11" customFormat="1" outlineLevel="1" x14ac:dyDescent="0.25">
      <c r="B49" s="102">
        <v>7.03</v>
      </c>
      <c r="C49" s="63" t="s">
        <v>30</v>
      </c>
      <c r="D49" s="49">
        <v>1.41</v>
      </c>
      <c r="E49" s="17" t="s">
        <v>9</v>
      </c>
      <c r="F49" s="36">
        <v>0</v>
      </c>
      <c r="G49" s="36">
        <f>ROUND(F49*D49,2)</f>
        <v>0</v>
      </c>
      <c r="H49" s="28"/>
      <c r="I49" s="1"/>
      <c r="J49" s="77"/>
      <c r="K49" s="77"/>
    </row>
    <row r="50" spans="2:11" customFormat="1" outlineLevel="1" x14ac:dyDescent="0.25">
      <c r="B50" s="102">
        <v>7.04</v>
      </c>
      <c r="C50" s="62" t="s">
        <v>57</v>
      </c>
      <c r="D50" s="49">
        <v>67.48</v>
      </c>
      <c r="E50" s="17" t="s">
        <v>9</v>
      </c>
      <c r="F50" s="36">
        <v>0</v>
      </c>
      <c r="G50" s="36">
        <f>ROUND(F50*D50,2)</f>
        <v>0</v>
      </c>
      <c r="H50" s="28"/>
      <c r="I50" s="1"/>
      <c r="J50" s="108"/>
      <c r="K50" s="108"/>
    </row>
    <row r="51" spans="2:11" customFormat="1" ht="21" customHeight="1" x14ac:dyDescent="0.25">
      <c r="B51" s="100">
        <v>8</v>
      </c>
      <c r="C51" s="13" t="s">
        <v>26</v>
      </c>
      <c r="D51" s="49"/>
      <c r="E51" s="17"/>
      <c r="F51" s="40"/>
      <c r="G51" s="40"/>
      <c r="H51" s="14">
        <f>SUM(G52:G52)</f>
        <v>0</v>
      </c>
      <c r="I51" s="1"/>
      <c r="J51" s="108"/>
      <c r="K51" s="108"/>
    </row>
    <row r="52" spans="2:11" customFormat="1" ht="115.5" customHeight="1" outlineLevel="1" x14ac:dyDescent="0.25">
      <c r="B52" s="102">
        <v>8.01</v>
      </c>
      <c r="C52" s="15" t="s">
        <v>127</v>
      </c>
      <c r="D52" s="49">
        <v>170</v>
      </c>
      <c r="E52" s="17" t="s">
        <v>9</v>
      </c>
      <c r="F52" s="36">
        <v>0</v>
      </c>
      <c r="G52" s="36">
        <f>ROUND(F52*D52,2)</f>
        <v>0</v>
      </c>
      <c r="H52" s="12"/>
      <c r="I52" s="1"/>
      <c r="J52" s="108"/>
      <c r="K52" s="108"/>
    </row>
    <row r="53" spans="2:11" customFormat="1" ht="27" customHeight="1" x14ac:dyDescent="0.25">
      <c r="B53" s="100">
        <v>9</v>
      </c>
      <c r="C53" s="19" t="s">
        <v>28</v>
      </c>
      <c r="D53" s="49"/>
      <c r="E53" s="17"/>
      <c r="F53" s="40"/>
      <c r="G53" s="40"/>
      <c r="H53" s="20">
        <f>SUM(G54:G57)</f>
        <v>0</v>
      </c>
      <c r="I53" s="1"/>
      <c r="J53" s="108"/>
      <c r="K53" s="108"/>
    </row>
    <row r="54" spans="2:11" customFormat="1" ht="30" customHeight="1" outlineLevel="1" x14ac:dyDescent="0.25">
      <c r="B54" s="102">
        <v>9.01</v>
      </c>
      <c r="C54" s="15" t="s">
        <v>49</v>
      </c>
      <c r="D54" s="49">
        <v>531.05999999999995</v>
      </c>
      <c r="E54" s="17" t="s">
        <v>9</v>
      </c>
      <c r="F54" s="36">
        <v>0</v>
      </c>
      <c r="G54" s="36">
        <f t="shared" ref="G54:G57" si="6">ROUND(F54*D54,2)</f>
        <v>0</v>
      </c>
      <c r="H54" s="12"/>
      <c r="I54" s="1"/>
      <c r="J54" s="108"/>
      <c r="K54" s="108"/>
    </row>
    <row r="55" spans="2:11" customFormat="1" ht="30" customHeight="1" outlineLevel="1" x14ac:dyDescent="0.25">
      <c r="B55" s="31">
        <v>9.02</v>
      </c>
      <c r="C55" s="15" t="s">
        <v>128</v>
      </c>
      <c r="D55" s="49">
        <v>87.5</v>
      </c>
      <c r="E55" s="17" t="s">
        <v>23</v>
      </c>
      <c r="F55" s="36">
        <v>0</v>
      </c>
      <c r="G55" s="36">
        <f t="shared" si="6"/>
        <v>0</v>
      </c>
      <c r="H55" s="12"/>
      <c r="I55" s="1"/>
      <c r="J55" s="108"/>
      <c r="K55" s="108"/>
    </row>
    <row r="56" spans="2:11" customFormat="1" ht="60" customHeight="1" outlineLevel="1" x14ac:dyDescent="0.25">
      <c r="B56" s="31">
        <v>9.0299999999999994</v>
      </c>
      <c r="C56" s="15" t="s">
        <v>24</v>
      </c>
      <c r="D56" s="49">
        <v>531.05999999999995</v>
      </c>
      <c r="E56" s="17" t="s">
        <v>9</v>
      </c>
      <c r="F56" s="36">
        <v>0</v>
      </c>
      <c r="G56" s="36">
        <f t="shared" si="6"/>
        <v>0</v>
      </c>
      <c r="H56" s="12"/>
      <c r="I56" s="1"/>
      <c r="J56" s="108"/>
      <c r="K56" s="108"/>
    </row>
    <row r="57" spans="2:11" customFormat="1" ht="69.75" customHeight="1" outlineLevel="1" x14ac:dyDescent="0.25">
      <c r="B57" s="31">
        <v>9.0399999999999991</v>
      </c>
      <c r="C57" s="15" t="s">
        <v>53</v>
      </c>
      <c r="D57" s="49">
        <v>99.54</v>
      </c>
      <c r="E57" s="17" t="s">
        <v>9</v>
      </c>
      <c r="F57" s="36">
        <v>0</v>
      </c>
      <c r="G57" s="36">
        <f t="shared" si="6"/>
        <v>0</v>
      </c>
      <c r="H57" s="12"/>
      <c r="I57" s="1"/>
      <c r="J57" s="108"/>
      <c r="K57" s="108"/>
    </row>
    <row r="58" spans="2:11" customFormat="1" ht="27" customHeight="1" x14ac:dyDescent="0.25">
      <c r="B58" s="93">
        <v>10</v>
      </c>
      <c r="C58" s="19" t="s">
        <v>41</v>
      </c>
      <c r="D58" s="49"/>
      <c r="E58" s="17"/>
      <c r="F58" s="40"/>
      <c r="G58" s="40"/>
      <c r="H58" s="12">
        <f>SUM(G59:G61)</f>
        <v>0</v>
      </c>
      <c r="I58" s="1"/>
      <c r="J58" s="108"/>
      <c r="K58" s="108"/>
    </row>
    <row r="59" spans="2:11" customFormat="1" ht="45" x14ac:dyDescent="0.25">
      <c r="B59" s="31">
        <v>10.01</v>
      </c>
      <c r="C59" s="15" t="s">
        <v>168</v>
      </c>
      <c r="D59" s="49">
        <v>1</v>
      </c>
      <c r="E59" s="17" t="s">
        <v>8</v>
      </c>
      <c r="F59" s="36">
        <v>0</v>
      </c>
      <c r="G59" s="36">
        <f t="shared" ref="G59:G61" si="7">ROUND(F59*D59,2)</f>
        <v>0</v>
      </c>
      <c r="H59" s="12"/>
      <c r="I59" s="1"/>
      <c r="J59" s="77"/>
      <c r="K59" s="77"/>
    </row>
    <row r="60" spans="2:11" customFormat="1" ht="60" x14ac:dyDescent="0.25">
      <c r="B60" s="31">
        <v>10.02</v>
      </c>
      <c r="C60" s="15" t="s">
        <v>169</v>
      </c>
      <c r="D60" s="49">
        <v>1</v>
      </c>
      <c r="E60" s="17" t="s">
        <v>8</v>
      </c>
      <c r="F60" s="36">
        <v>0</v>
      </c>
      <c r="G60" s="36">
        <f t="shared" si="7"/>
        <v>0</v>
      </c>
      <c r="H60" s="12"/>
      <c r="I60" s="1"/>
      <c r="J60" s="77"/>
      <c r="K60" s="77"/>
    </row>
    <row r="61" spans="2:11" customFormat="1" ht="75" customHeight="1" outlineLevel="1" x14ac:dyDescent="0.25">
      <c r="B61" s="51">
        <v>10.029999999999999</v>
      </c>
      <c r="C61" s="15" t="s">
        <v>119</v>
      </c>
      <c r="D61" s="49">
        <v>1</v>
      </c>
      <c r="E61" s="17" t="s">
        <v>8</v>
      </c>
      <c r="F61" s="36">
        <v>0</v>
      </c>
      <c r="G61" s="36">
        <f t="shared" si="7"/>
        <v>0</v>
      </c>
      <c r="H61" s="12"/>
      <c r="I61" s="1"/>
      <c r="J61" s="108"/>
      <c r="K61" s="108"/>
    </row>
    <row r="62" spans="2:11" customFormat="1" ht="27.75" customHeight="1" outlineLevel="1" x14ac:dyDescent="0.25">
      <c r="B62" s="100">
        <v>11</v>
      </c>
      <c r="C62" s="19" t="s">
        <v>177</v>
      </c>
      <c r="D62" s="12"/>
      <c r="E62" s="17"/>
      <c r="F62" s="40"/>
      <c r="G62" s="40"/>
      <c r="H62" s="20">
        <f>G63</f>
        <v>0</v>
      </c>
      <c r="I62" s="1"/>
      <c r="J62" s="77"/>
      <c r="K62" s="77"/>
    </row>
    <row r="63" spans="2:11" customFormat="1" ht="45" outlineLevel="1" x14ac:dyDescent="0.25">
      <c r="B63" s="102">
        <v>11.01</v>
      </c>
      <c r="C63" s="15" t="s">
        <v>167</v>
      </c>
      <c r="D63" s="49">
        <v>8</v>
      </c>
      <c r="E63" s="17" t="s">
        <v>8</v>
      </c>
      <c r="F63" s="36">
        <v>0</v>
      </c>
      <c r="G63" s="36">
        <f>ROUND(F63*D63,2)</f>
        <v>0</v>
      </c>
      <c r="H63" s="12"/>
      <c r="I63" s="1"/>
      <c r="J63" s="77"/>
      <c r="K63" s="77"/>
    </row>
    <row r="64" spans="2:11" customFormat="1" outlineLevel="1" x14ac:dyDescent="0.25">
      <c r="B64" s="100">
        <v>12</v>
      </c>
      <c r="C64" s="19" t="s">
        <v>178</v>
      </c>
      <c r="D64" s="12"/>
      <c r="E64" s="17"/>
      <c r="F64" s="40"/>
      <c r="G64" s="40"/>
      <c r="H64" s="30">
        <f>SUM(G65:G69)</f>
        <v>0</v>
      </c>
      <c r="I64" s="1"/>
      <c r="J64" s="77"/>
      <c r="K64" s="77"/>
    </row>
    <row r="65" spans="2:17" customFormat="1" ht="111" customHeight="1" outlineLevel="1" x14ac:dyDescent="0.25">
      <c r="B65" s="102">
        <v>12.01</v>
      </c>
      <c r="C65" s="15" t="s">
        <v>160</v>
      </c>
      <c r="D65" s="49">
        <v>30.76</v>
      </c>
      <c r="E65" s="17" t="s">
        <v>9</v>
      </c>
      <c r="F65" s="36">
        <v>0</v>
      </c>
      <c r="G65" s="36">
        <f t="shared" ref="G65:G69" si="8">ROUND(F65*D65,2)</f>
        <v>0</v>
      </c>
      <c r="H65" s="12"/>
      <c r="I65" s="1"/>
      <c r="J65" s="77"/>
      <c r="K65" s="77"/>
    </row>
    <row r="66" spans="2:17" customFormat="1" ht="136.5" customHeight="1" outlineLevel="1" x14ac:dyDescent="0.25">
      <c r="B66" s="18">
        <v>12.02</v>
      </c>
      <c r="C66" s="15" t="s">
        <v>56</v>
      </c>
      <c r="D66" s="49">
        <v>1</v>
      </c>
      <c r="E66" s="17" t="s">
        <v>8</v>
      </c>
      <c r="F66" s="36">
        <v>0</v>
      </c>
      <c r="G66" s="36">
        <f t="shared" si="8"/>
        <v>0</v>
      </c>
      <c r="H66" s="29"/>
      <c r="I66" s="1"/>
      <c r="J66" s="108"/>
      <c r="K66" s="108"/>
    </row>
    <row r="67" spans="2:17" customFormat="1" ht="60" customHeight="1" outlineLevel="1" x14ac:dyDescent="0.25">
      <c r="B67" s="18">
        <v>12.03</v>
      </c>
      <c r="C67" s="15" t="s">
        <v>153</v>
      </c>
      <c r="D67" s="49">
        <v>1</v>
      </c>
      <c r="E67" s="17" t="s">
        <v>8</v>
      </c>
      <c r="F67" s="36">
        <v>0</v>
      </c>
      <c r="G67" s="36">
        <f t="shared" si="8"/>
        <v>0</v>
      </c>
      <c r="H67" s="29"/>
      <c r="I67" s="1"/>
      <c r="J67" s="108"/>
      <c r="K67" s="108"/>
      <c r="L67" s="8"/>
      <c r="M67" s="6"/>
      <c r="N67" s="47"/>
      <c r="O67" s="7"/>
    </row>
    <row r="68" spans="2:17" customFormat="1" ht="68.25" customHeight="1" outlineLevel="1" x14ac:dyDescent="0.25">
      <c r="B68" s="18">
        <v>12.04</v>
      </c>
      <c r="C68" s="15" t="s">
        <v>154</v>
      </c>
      <c r="D68" s="49">
        <v>12</v>
      </c>
      <c r="E68" s="17" t="s">
        <v>8</v>
      </c>
      <c r="F68" s="36">
        <v>0</v>
      </c>
      <c r="G68" s="36">
        <f t="shared" si="8"/>
        <v>0</v>
      </c>
      <c r="H68" s="29"/>
      <c r="I68" s="1"/>
      <c r="J68" s="108"/>
      <c r="K68" s="108"/>
      <c r="L68" s="8"/>
      <c r="M68" s="6"/>
      <c r="N68" s="47"/>
      <c r="O68" s="7"/>
    </row>
    <row r="69" spans="2:17" customFormat="1" ht="135" outlineLevel="1" x14ac:dyDescent="0.25">
      <c r="B69" s="18">
        <v>12.05</v>
      </c>
      <c r="C69" s="15" t="s">
        <v>155</v>
      </c>
      <c r="D69" s="49">
        <v>1</v>
      </c>
      <c r="E69" s="17" t="s">
        <v>8</v>
      </c>
      <c r="F69" s="36">
        <v>0</v>
      </c>
      <c r="G69" s="36">
        <f t="shared" si="8"/>
        <v>0</v>
      </c>
      <c r="H69" s="29"/>
      <c r="I69" s="1"/>
      <c r="J69" s="108"/>
      <c r="K69" s="108"/>
      <c r="L69" s="8"/>
      <c r="M69" s="6"/>
      <c r="N69" s="47"/>
      <c r="O69" s="7"/>
    </row>
    <row r="70" spans="2:17" customFormat="1" ht="42.75" customHeight="1" outlineLevel="1" x14ac:dyDescent="0.25">
      <c r="B70" s="16"/>
      <c r="C70" s="15" t="s">
        <v>156</v>
      </c>
      <c r="D70" s="49"/>
      <c r="E70" s="17"/>
      <c r="F70" s="36"/>
      <c r="G70" s="36"/>
      <c r="H70" s="29"/>
      <c r="I70" s="1"/>
      <c r="J70" s="77"/>
      <c r="K70" s="77"/>
      <c r="L70" s="8"/>
      <c r="M70" s="6"/>
      <c r="N70" s="47"/>
      <c r="O70" s="7"/>
    </row>
    <row r="71" spans="2:17" customFormat="1" outlineLevel="1" x14ac:dyDescent="0.25">
      <c r="B71" s="10">
        <v>13</v>
      </c>
      <c r="C71" s="19" t="s">
        <v>42</v>
      </c>
      <c r="D71" s="12"/>
      <c r="E71" s="17"/>
      <c r="F71" s="36"/>
      <c r="G71" s="36"/>
      <c r="H71" s="12">
        <f>SUM(G73:G125)</f>
        <v>0</v>
      </c>
      <c r="I71" s="1"/>
      <c r="J71" s="77"/>
      <c r="K71" s="77"/>
      <c r="L71" s="8"/>
      <c r="M71" s="6">
        <v>3</v>
      </c>
      <c r="N71" s="47">
        <v>2.4</v>
      </c>
      <c r="O71" s="7">
        <f>M71*N71</f>
        <v>7.1999999999999993</v>
      </c>
    </row>
    <row r="72" spans="2:17" customFormat="1" ht="16.5" outlineLevel="1" x14ac:dyDescent="0.25">
      <c r="B72" s="58">
        <v>13.1</v>
      </c>
      <c r="C72" s="43" t="s">
        <v>43</v>
      </c>
      <c r="D72" s="41"/>
      <c r="E72" s="53"/>
      <c r="F72" s="42"/>
      <c r="G72" s="44"/>
      <c r="H72" s="98"/>
      <c r="I72" s="1"/>
      <c r="J72" s="77"/>
      <c r="K72" s="77"/>
      <c r="L72" s="8"/>
      <c r="M72" s="6">
        <v>6</v>
      </c>
      <c r="N72" s="47">
        <v>2</v>
      </c>
      <c r="O72" s="7">
        <f t="shared" ref="O72:O78" si="9">M72*N72</f>
        <v>12</v>
      </c>
    </row>
    <row r="73" spans="2:17" customFormat="1" ht="16.5" outlineLevel="1" x14ac:dyDescent="0.25">
      <c r="B73" s="57" t="s">
        <v>185</v>
      </c>
      <c r="C73" s="66" t="s">
        <v>237</v>
      </c>
      <c r="D73" s="65">
        <f>56.75*0.5</f>
        <v>28.375</v>
      </c>
      <c r="E73" s="53" t="s">
        <v>9</v>
      </c>
      <c r="F73" s="42">
        <v>0</v>
      </c>
      <c r="G73" s="42">
        <f t="shared" ref="G73:G77" si="10">ROUND(F73*D73,2)</f>
        <v>0</v>
      </c>
      <c r="H73" s="98"/>
      <c r="I73" s="1"/>
      <c r="J73" s="87"/>
      <c r="K73" s="89"/>
      <c r="L73" s="90"/>
      <c r="M73" s="92"/>
      <c r="N73" s="92"/>
      <c r="O73" s="7"/>
      <c r="P73" s="94"/>
      <c r="Q73" s="94"/>
    </row>
    <row r="74" spans="2:17" customFormat="1" ht="16.5" outlineLevel="1" x14ac:dyDescent="0.25">
      <c r="B74" s="57" t="s">
        <v>186</v>
      </c>
      <c r="C74" s="66" t="s">
        <v>58</v>
      </c>
      <c r="D74" s="65">
        <v>14.66</v>
      </c>
      <c r="E74" s="53" t="s">
        <v>7</v>
      </c>
      <c r="F74" s="42">
        <v>0</v>
      </c>
      <c r="G74" s="42">
        <f t="shared" si="10"/>
        <v>0</v>
      </c>
      <c r="H74" s="95">
        <f t="shared" ref="H74:H77" si="11">F74*G74</f>
        <v>0</v>
      </c>
      <c r="I74" s="1"/>
      <c r="J74" s="87"/>
      <c r="K74" s="89"/>
      <c r="L74" s="90"/>
      <c r="M74" s="92"/>
      <c r="N74" s="92"/>
      <c r="O74" s="7"/>
      <c r="P74" s="94"/>
      <c r="Q74" s="94"/>
    </row>
    <row r="75" spans="2:17" customFormat="1" ht="16.5" outlineLevel="1" x14ac:dyDescent="0.25">
      <c r="B75" s="57" t="s">
        <v>187</v>
      </c>
      <c r="C75" s="66" t="s">
        <v>59</v>
      </c>
      <c r="D75" s="65">
        <v>14.08</v>
      </c>
      <c r="E75" s="53" t="s">
        <v>7</v>
      </c>
      <c r="F75" s="42">
        <v>0</v>
      </c>
      <c r="G75" s="42">
        <f t="shared" si="10"/>
        <v>0</v>
      </c>
      <c r="H75" s="96">
        <f t="shared" si="11"/>
        <v>0</v>
      </c>
      <c r="I75" s="1"/>
      <c r="J75" s="87"/>
      <c r="K75" s="89"/>
      <c r="L75" s="90"/>
      <c r="M75" s="92"/>
      <c r="N75" s="92"/>
      <c r="O75" s="7"/>
      <c r="P75" s="94"/>
      <c r="Q75" s="94"/>
    </row>
    <row r="76" spans="2:17" customFormat="1" ht="16.5" outlineLevel="1" x14ac:dyDescent="0.25">
      <c r="B76" s="57" t="s">
        <v>188</v>
      </c>
      <c r="C76" s="66" t="s">
        <v>60</v>
      </c>
      <c r="D76" s="65">
        <v>0.57999999999999996</v>
      </c>
      <c r="E76" s="53" t="s">
        <v>7</v>
      </c>
      <c r="F76" s="42">
        <v>0</v>
      </c>
      <c r="G76" s="42">
        <f t="shared" si="10"/>
        <v>0</v>
      </c>
      <c r="H76" s="96">
        <f t="shared" si="11"/>
        <v>0</v>
      </c>
      <c r="I76" s="1"/>
      <c r="J76" s="87"/>
      <c r="K76" s="89"/>
      <c r="L76" s="90"/>
      <c r="M76" s="92"/>
      <c r="N76" s="92"/>
      <c r="O76" s="7"/>
      <c r="P76" s="94"/>
      <c r="Q76" s="94"/>
    </row>
    <row r="77" spans="2:17" customFormat="1" ht="16.5" outlineLevel="1" x14ac:dyDescent="0.25">
      <c r="B77" s="57" t="s">
        <v>189</v>
      </c>
      <c r="C77" s="66" t="s">
        <v>61</v>
      </c>
      <c r="D77" s="65">
        <v>73.3</v>
      </c>
      <c r="E77" s="53" t="s">
        <v>23</v>
      </c>
      <c r="F77" s="42">
        <v>0</v>
      </c>
      <c r="G77" s="42">
        <f t="shared" si="10"/>
        <v>0</v>
      </c>
      <c r="H77" s="97">
        <f t="shared" si="11"/>
        <v>0</v>
      </c>
      <c r="I77" s="1"/>
      <c r="J77" s="78"/>
      <c r="K77" s="78"/>
      <c r="L77" s="8"/>
      <c r="M77" s="6"/>
      <c r="N77" s="47"/>
      <c r="O77" s="7"/>
    </row>
    <row r="78" spans="2:17" customFormat="1" ht="54" customHeight="1" outlineLevel="1" x14ac:dyDescent="0.25">
      <c r="B78" s="57" t="s">
        <v>190</v>
      </c>
      <c r="C78" s="66" t="s">
        <v>231</v>
      </c>
      <c r="D78" s="65">
        <v>45</v>
      </c>
      <c r="E78" s="53" t="s">
        <v>23</v>
      </c>
      <c r="F78" s="42">
        <v>0</v>
      </c>
      <c r="G78" s="42">
        <f t="shared" ref="G78:G87" si="12">ROUND(F78*D78,2)</f>
        <v>0</v>
      </c>
      <c r="H78" s="98"/>
      <c r="I78" s="1"/>
      <c r="J78" s="77"/>
      <c r="K78" s="77"/>
      <c r="L78" s="8"/>
      <c r="M78" s="6">
        <v>1</v>
      </c>
      <c r="N78" s="47">
        <v>0.48</v>
      </c>
      <c r="O78" s="7">
        <f t="shared" si="9"/>
        <v>0.48</v>
      </c>
    </row>
    <row r="79" spans="2:17" s="79" customFormat="1" ht="42.75" customHeight="1" outlineLevel="1" x14ac:dyDescent="0.25">
      <c r="B79" s="57" t="s">
        <v>190</v>
      </c>
      <c r="C79" s="66" t="s">
        <v>230</v>
      </c>
      <c r="D79" s="65">
        <v>10</v>
      </c>
      <c r="E79" s="53" t="s">
        <v>23</v>
      </c>
      <c r="F79" s="42">
        <v>0</v>
      </c>
      <c r="G79" s="42">
        <f t="shared" ref="G79" si="13">ROUND(F79*D79,2)</f>
        <v>0</v>
      </c>
      <c r="H79" s="98"/>
      <c r="I79" s="80"/>
      <c r="J79" s="81"/>
      <c r="K79" s="81"/>
      <c r="L79" s="82"/>
      <c r="M79" s="83"/>
      <c r="N79" s="84"/>
      <c r="O79" s="85"/>
    </row>
    <row r="80" spans="2:17" s="79" customFormat="1" ht="42.75" customHeight="1" outlineLevel="1" x14ac:dyDescent="0.25">
      <c r="B80" s="57" t="s">
        <v>191</v>
      </c>
      <c r="C80" s="66" t="s">
        <v>229</v>
      </c>
      <c r="D80" s="65">
        <v>96.7</v>
      </c>
      <c r="E80" s="53" t="s">
        <v>23</v>
      </c>
      <c r="F80" s="42">
        <v>0</v>
      </c>
      <c r="G80" s="42">
        <f t="shared" ref="G80" si="14">ROUND(F80*D80,2)</f>
        <v>0</v>
      </c>
      <c r="H80" s="98"/>
      <c r="I80" s="80"/>
      <c r="J80" s="81"/>
      <c r="K80" s="87"/>
      <c r="L80" s="82"/>
      <c r="M80" s="83"/>
      <c r="N80" s="84"/>
      <c r="O80" s="85"/>
    </row>
    <row r="81" spans="2:15" s="79" customFormat="1" ht="61.5" customHeight="1" outlineLevel="1" x14ac:dyDescent="0.25">
      <c r="B81" s="57" t="s">
        <v>227</v>
      </c>
      <c r="C81" s="66" t="s">
        <v>236</v>
      </c>
      <c r="D81" s="65">
        <v>1</v>
      </c>
      <c r="E81" s="53" t="s">
        <v>76</v>
      </c>
      <c r="F81" s="42">
        <v>0</v>
      </c>
      <c r="G81" s="42">
        <f t="shared" ref="G81" si="15">ROUND(F81*D81,2)</f>
        <v>0</v>
      </c>
      <c r="H81" s="98"/>
      <c r="I81" s="80"/>
      <c r="J81" s="81"/>
      <c r="K81" s="81"/>
      <c r="L81" s="82"/>
      <c r="M81" s="83"/>
      <c r="N81" s="84"/>
      <c r="O81" s="85"/>
    </row>
    <row r="82" spans="2:15" s="79" customFormat="1" ht="47.25" customHeight="1" outlineLevel="1" x14ac:dyDescent="0.25">
      <c r="B82" s="57" t="s">
        <v>228</v>
      </c>
      <c r="C82" s="66" t="s">
        <v>234</v>
      </c>
      <c r="D82" s="65">
        <v>1</v>
      </c>
      <c r="E82" s="53" t="s">
        <v>76</v>
      </c>
      <c r="F82" s="42">
        <v>0</v>
      </c>
      <c r="G82" s="42">
        <f t="shared" ref="G82:G85" si="16">ROUND(F82*D82,2)</f>
        <v>0</v>
      </c>
      <c r="H82" s="98"/>
      <c r="I82" s="80"/>
      <c r="J82" s="81"/>
      <c r="K82" s="81"/>
      <c r="L82" s="82"/>
      <c r="M82" s="83"/>
      <c r="N82" s="84"/>
      <c r="O82" s="85"/>
    </row>
    <row r="83" spans="2:15" s="79" customFormat="1" ht="30.75" customHeight="1" outlineLevel="1" x14ac:dyDescent="0.25">
      <c r="B83" s="57" t="s">
        <v>232</v>
      </c>
      <c r="C83" s="66" t="s">
        <v>240</v>
      </c>
      <c r="D83" s="65">
        <v>1</v>
      </c>
      <c r="E83" s="53" t="s">
        <v>76</v>
      </c>
      <c r="F83" s="42">
        <v>0</v>
      </c>
      <c r="G83" s="42">
        <f t="shared" ref="G83" si="17">ROUND(F83*D83,2)</f>
        <v>0</v>
      </c>
      <c r="H83" s="98"/>
      <c r="I83" s="80"/>
      <c r="J83" s="81"/>
      <c r="K83" s="81"/>
      <c r="L83" s="82"/>
      <c r="M83" s="83"/>
      <c r="N83" s="84"/>
      <c r="O83" s="85"/>
    </row>
    <row r="84" spans="2:15" s="79" customFormat="1" ht="35.25" customHeight="1" outlineLevel="1" x14ac:dyDescent="0.25">
      <c r="B84" s="57" t="s">
        <v>233</v>
      </c>
      <c r="C84" s="66" t="s">
        <v>235</v>
      </c>
      <c r="D84" s="65">
        <v>1</v>
      </c>
      <c r="E84" s="53" t="s">
        <v>76</v>
      </c>
      <c r="F84" s="42">
        <v>0</v>
      </c>
      <c r="G84" s="42">
        <f t="shared" si="16"/>
        <v>0</v>
      </c>
      <c r="H84" s="98"/>
      <c r="I84" s="80"/>
      <c r="J84" s="88"/>
      <c r="K84" s="88"/>
      <c r="L84" s="82"/>
      <c r="M84" s="83"/>
      <c r="N84" s="84"/>
      <c r="O84" s="85"/>
    </row>
    <row r="85" spans="2:15" s="79" customFormat="1" ht="18.75" customHeight="1" outlineLevel="1" x14ac:dyDescent="0.25">
      <c r="B85" s="57" t="s">
        <v>238</v>
      </c>
      <c r="C85" s="66" t="s">
        <v>64</v>
      </c>
      <c r="D85" s="65">
        <v>73.3</v>
      </c>
      <c r="E85" s="53" t="s">
        <v>23</v>
      </c>
      <c r="F85" s="42">
        <v>0</v>
      </c>
      <c r="G85" s="42">
        <f t="shared" si="16"/>
        <v>0</v>
      </c>
      <c r="H85" s="98"/>
      <c r="I85" s="80"/>
      <c r="J85" s="87"/>
      <c r="K85" s="89"/>
      <c r="L85" s="90"/>
      <c r="M85" s="83"/>
      <c r="N85" s="84"/>
      <c r="O85" s="85"/>
    </row>
    <row r="86" spans="2:15" customFormat="1" ht="16.5" outlineLevel="1" x14ac:dyDescent="0.25">
      <c r="B86" s="57" t="s">
        <v>243</v>
      </c>
      <c r="C86" s="66" t="s">
        <v>239</v>
      </c>
      <c r="D86" s="65">
        <f>56.75*0.5</f>
        <v>28.375</v>
      </c>
      <c r="E86" s="53" t="s">
        <v>9</v>
      </c>
      <c r="F86" s="42">
        <v>0</v>
      </c>
      <c r="G86" s="42">
        <f t="shared" si="12"/>
        <v>0</v>
      </c>
      <c r="H86" s="98"/>
      <c r="I86" s="1"/>
      <c r="J86" s="87"/>
      <c r="K86" s="89"/>
      <c r="L86" s="90"/>
      <c r="M86" s="6"/>
      <c r="N86" s="47"/>
      <c r="O86" s="7">
        <f>SUM(O71:O80)</f>
        <v>19.68</v>
      </c>
    </row>
    <row r="87" spans="2:15" customFormat="1" ht="16.5" outlineLevel="1" x14ac:dyDescent="0.25">
      <c r="B87" s="57" t="s">
        <v>244</v>
      </c>
      <c r="C87" s="66" t="s">
        <v>63</v>
      </c>
      <c r="D87" s="65">
        <v>1</v>
      </c>
      <c r="E87" s="53" t="s">
        <v>76</v>
      </c>
      <c r="F87" s="42">
        <v>0</v>
      </c>
      <c r="G87" s="42">
        <f t="shared" si="12"/>
        <v>0</v>
      </c>
      <c r="H87" s="98"/>
      <c r="I87" s="1"/>
      <c r="J87" s="91"/>
      <c r="K87" s="91"/>
      <c r="L87" s="8"/>
      <c r="M87" s="6"/>
      <c r="N87" s="47"/>
      <c r="O87" s="7"/>
    </row>
    <row r="88" spans="2:15" customFormat="1" ht="16.5" outlineLevel="1" x14ac:dyDescent="0.25">
      <c r="B88" s="59">
        <v>13.2</v>
      </c>
      <c r="C88" s="43" t="s">
        <v>44</v>
      </c>
      <c r="D88" s="41"/>
      <c r="E88" s="53"/>
      <c r="F88" s="42"/>
      <c r="G88" s="44"/>
      <c r="H88" s="98"/>
      <c r="I88" s="1"/>
      <c r="J88" s="77"/>
      <c r="K88" s="77"/>
      <c r="L88" s="8"/>
      <c r="M88" s="6"/>
      <c r="N88" s="47"/>
      <c r="O88" s="7"/>
    </row>
    <row r="89" spans="2:15" customFormat="1" ht="16.5" outlineLevel="1" x14ac:dyDescent="0.25">
      <c r="B89" s="57" t="s">
        <v>192</v>
      </c>
      <c r="C89" s="66" t="s">
        <v>58</v>
      </c>
      <c r="D89" s="65">
        <v>62.97</v>
      </c>
      <c r="E89" s="76" t="s">
        <v>7</v>
      </c>
      <c r="F89" s="42">
        <v>0</v>
      </c>
      <c r="G89" s="42">
        <f t="shared" ref="G89:G102" si="18">ROUND(F89*D89,2)</f>
        <v>0</v>
      </c>
      <c r="H89" s="98"/>
      <c r="I89" s="1"/>
      <c r="J89" s="77"/>
      <c r="K89" s="77"/>
      <c r="L89" s="8"/>
      <c r="M89" s="6"/>
      <c r="N89" s="47"/>
      <c r="O89" s="7"/>
    </row>
    <row r="90" spans="2:15" customFormat="1" ht="16.5" outlineLevel="1" x14ac:dyDescent="0.25">
      <c r="B90" s="57" t="s">
        <v>193</v>
      </c>
      <c r="C90" s="66" t="s">
        <v>65</v>
      </c>
      <c r="D90" s="65">
        <v>11.6</v>
      </c>
      <c r="E90" s="76" t="s">
        <v>7</v>
      </c>
      <c r="F90" s="42">
        <v>0</v>
      </c>
      <c r="G90" s="42">
        <f t="shared" si="18"/>
        <v>0</v>
      </c>
      <c r="H90" s="98"/>
      <c r="I90" s="1"/>
      <c r="J90" s="77"/>
      <c r="K90" s="77"/>
      <c r="L90" s="8"/>
      <c r="M90" s="6"/>
      <c r="N90" s="47"/>
      <c r="O90" s="7"/>
    </row>
    <row r="91" spans="2:15" customFormat="1" ht="16.5" outlineLevel="1" x14ac:dyDescent="0.25">
      <c r="B91" s="57" t="s">
        <v>194</v>
      </c>
      <c r="C91" s="66" t="s">
        <v>59</v>
      </c>
      <c r="D91" s="65">
        <v>60.48</v>
      </c>
      <c r="E91" s="76" t="s">
        <v>7</v>
      </c>
      <c r="F91" s="42">
        <v>0</v>
      </c>
      <c r="G91" s="42">
        <f t="shared" si="18"/>
        <v>0</v>
      </c>
      <c r="H91" s="98"/>
      <c r="I91" s="1"/>
      <c r="J91" s="77"/>
      <c r="K91" s="77"/>
      <c r="L91" s="8"/>
      <c r="M91" s="6"/>
      <c r="N91" s="47"/>
      <c r="O91" s="7"/>
    </row>
    <row r="92" spans="2:15" customFormat="1" ht="16.5" outlineLevel="1" x14ac:dyDescent="0.25">
      <c r="B92" s="57" t="s">
        <v>195</v>
      </c>
      <c r="C92" s="66" t="s">
        <v>60</v>
      </c>
      <c r="D92" s="65">
        <v>12.93</v>
      </c>
      <c r="E92" s="76" t="s">
        <v>7</v>
      </c>
      <c r="F92" s="42">
        <v>0</v>
      </c>
      <c r="G92" s="42">
        <f t="shared" si="18"/>
        <v>0</v>
      </c>
      <c r="H92" s="98"/>
      <c r="I92" s="1"/>
      <c r="J92" s="77"/>
      <c r="K92" s="77"/>
      <c r="L92" s="8"/>
      <c r="M92" s="6"/>
      <c r="N92" s="47"/>
      <c r="O92" s="7"/>
    </row>
    <row r="93" spans="2:15" customFormat="1" ht="16.5" outlineLevel="1" x14ac:dyDescent="0.25">
      <c r="B93" s="57" t="s">
        <v>196</v>
      </c>
      <c r="C93" s="66" t="s">
        <v>61</v>
      </c>
      <c r="D93" s="65">
        <v>141</v>
      </c>
      <c r="E93" s="76" t="s">
        <v>23</v>
      </c>
      <c r="F93" s="42">
        <v>0</v>
      </c>
      <c r="G93" s="42">
        <f t="shared" si="18"/>
        <v>0</v>
      </c>
      <c r="H93" s="98"/>
      <c r="I93" s="1"/>
      <c r="J93" s="77"/>
      <c r="K93" s="77"/>
      <c r="L93" s="8"/>
      <c r="M93" s="6"/>
      <c r="N93" s="47"/>
      <c r="O93" s="7"/>
    </row>
    <row r="94" spans="2:15" customFormat="1" ht="38.25" outlineLevel="1" x14ac:dyDescent="0.25">
      <c r="B94" s="57" t="s">
        <v>197</v>
      </c>
      <c r="C94" s="66" t="s">
        <v>66</v>
      </c>
      <c r="D94" s="65">
        <v>78.3</v>
      </c>
      <c r="E94" s="76" t="s">
        <v>23</v>
      </c>
      <c r="F94" s="42">
        <v>0</v>
      </c>
      <c r="G94" s="42">
        <f t="shared" si="18"/>
        <v>0</v>
      </c>
      <c r="H94" s="98"/>
      <c r="I94" s="1"/>
      <c r="J94" s="77"/>
      <c r="K94" s="77"/>
      <c r="L94" s="8"/>
      <c r="M94" s="6"/>
      <c r="N94" s="47"/>
      <c r="O94" s="7"/>
    </row>
    <row r="95" spans="2:15" customFormat="1" ht="42.75" customHeight="1" outlineLevel="1" x14ac:dyDescent="0.25">
      <c r="B95" s="57" t="s">
        <v>198</v>
      </c>
      <c r="C95" s="66" t="s">
        <v>67</v>
      </c>
      <c r="D95" s="65">
        <v>65.7</v>
      </c>
      <c r="E95" s="53" t="s">
        <v>23</v>
      </c>
      <c r="F95" s="42">
        <v>0</v>
      </c>
      <c r="G95" s="42">
        <f t="shared" si="18"/>
        <v>0</v>
      </c>
      <c r="H95" s="98"/>
      <c r="I95" s="1"/>
      <c r="J95" s="77"/>
      <c r="K95" s="77"/>
      <c r="L95" s="8"/>
      <c r="M95" s="6"/>
      <c r="N95" s="47"/>
      <c r="O95" s="7"/>
    </row>
    <row r="96" spans="2:15" customFormat="1" ht="42.75" customHeight="1" outlineLevel="1" x14ac:dyDescent="0.25">
      <c r="B96" s="57" t="s">
        <v>199</v>
      </c>
      <c r="C96" s="67" t="s">
        <v>68</v>
      </c>
      <c r="D96" s="65">
        <v>1</v>
      </c>
      <c r="E96" s="76" t="s">
        <v>75</v>
      </c>
      <c r="F96" s="42">
        <v>0</v>
      </c>
      <c r="G96" s="42">
        <f t="shared" si="18"/>
        <v>0</v>
      </c>
      <c r="H96" s="98"/>
      <c r="I96" s="1"/>
      <c r="J96" s="77"/>
      <c r="K96" s="77"/>
      <c r="L96" s="8"/>
      <c r="M96" s="6"/>
      <c r="N96" s="47"/>
      <c r="O96" s="7"/>
    </row>
    <row r="97" spans="2:15" customFormat="1" ht="16.5" outlineLevel="1" x14ac:dyDescent="0.25">
      <c r="B97" s="57" t="s">
        <v>200</v>
      </c>
      <c r="C97" s="66" t="s">
        <v>69</v>
      </c>
      <c r="D97" s="65">
        <v>3</v>
      </c>
      <c r="E97" s="76" t="s">
        <v>76</v>
      </c>
      <c r="F97" s="42">
        <v>0</v>
      </c>
      <c r="G97" s="42">
        <f t="shared" si="18"/>
        <v>0</v>
      </c>
      <c r="H97" s="98"/>
      <c r="I97" s="1"/>
      <c r="J97" s="77"/>
      <c r="K97" s="77"/>
      <c r="L97" s="8"/>
      <c r="M97" s="6"/>
      <c r="N97" s="47"/>
      <c r="O97" s="7"/>
    </row>
    <row r="98" spans="2:15" customFormat="1" ht="16.5" outlineLevel="1" x14ac:dyDescent="0.25">
      <c r="B98" s="57" t="s">
        <v>201</v>
      </c>
      <c r="C98" s="66" t="s">
        <v>70</v>
      </c>
      <c r="D98" s="65">
        <v>1</v>
      </c>
      <c r="E98" s="76" t="s">
        <v>76</v>
      </c>
      <c r="F98" s="42">
        <v>0</v>
      </c>
      <c r="G98" s="42">
        <f t="shared" si="18"/>
        <v>0</v>
      </c>
      <c r="H98" s="98"/>
      <c r="I98" s="1"/>
      <c r="J98" s="77"/>
      <c r="K98" s="77"/>
      <c r="L98" s="8"/>
      <c r="M98" s="6"/>
      <c r="N98" s="47"/>
      <c r="O98" s="7"/>
    </row>
    <row r="99" spans="2:15" customFormat="1" ht="42.75" customHeight="1" outlineLevel="1" x14ac:dyDescent="0.25">
      <c r="B99" s="57" t="s">
        <v>202</v>
      </c>
      <c r="C99" s="67" t="s">
        <v>71</v>
      </c>
      <c r="D99" s="65">
        <v>11</v>
      </c>
      <c r="E99" s="76" t="s">
        <v>76</v>
      </c>
      <c r="F99" s="42">
        <v>0</v>
      </c>
      <c r="G99" s="42">
        <f t="shared" si="18"/>
        <v>0</v>
      </c>
      <c r="H99" s="98"/>
      <c r="I99" s="1"/>
      <c r="J99" s="77"/>
      <c r="K99" s="77"/>
      <c r="L99" s="8"/>
      <c r="M99" s="6"/>
      <c r="N99" s="47"/>
      <c r="O99" s="7"/>
    </row>
    <row r="100" spans="2:15" customFormat="1" ht="42.75" customHeight="1" outlineLevel="1" x14ac:dyDescent="0.25">
      <c r="B100" s="57" t="s">
        <v>203</v>
      </c>
      <c r="C100" s="66" t="s">
        <v>72</v>
      </c>
      <c r="D100" s="65">
        <v>1</v>
      </c>
      <c r="E100" s="76" t="s">
        <v>76</v>
      </c>
      <c r="F100" s="42">
        <v>0</v>
      </c>
      <c r="G100" s="42">
        <f t="shared" si="18"/>
        <v>0</v>
      </c>
      <c r="H100" s="98"/>
      <c r="I100" s="1"/>
      <c r="J100" s="77"/>
      <c r="K100" s="77"/>
      <c r="L100" s="8"/>
      <c r="M100" s="6"/>
      <c r="N100" s="47"/>
      <c r="O100" s="7"/>
    </row>
    <row r="101" spans="2:15" customFormat="1" ht="16.5" outlineLevel="1" x14ac:dyDescent="0.25">
      <c r="B101" s="57" t="s">
        <v>204</v>
      </c>
      <c r="C101" s="66" t="s">
        <v>73</v>
      </c>
      <c r="D101" s="65">
        <v>1</v>
      </c>
      <c r="E101" s="53" t="s">
        <v>76</v>
      </c>
      <c r="F101" s="42">
        <v>0</v>
      </c>
      <c r="G101" s="42">
        <f t="shared" si="18"/>
        <v>0</v>
      </c>
      <c r="H101" s="98"/>
      <c r="I101" s="1"/>
      <c r="J101" s="77"/>
      <c r="K101" s="77"/>
      <c r="L101" s="8"/>
      <c r="M101" s="6"/>
      <c r="N101" s="47"/>
      <c r="O101" s="7"/>
    </row>
    <row r="102" spans="2:15" customFormat="1" ht="16.5" outlineLevel="1" x14ac:dyDescent="0.25">
      <c r="B102" s="57" t="s">
        <v>205</v>
      </c>
      <c r="C102" s="66" t="s">
        <v>74</v>
      </c>
      <c r="D102" s="65">
        <v>141</v>
      </c>
      <c r="E102" s="53" t="s">
        <v>23</v>
      </c>
      <c r="F102" s="42">
        <v>0</v>
      </c>
      <c r="G102" s="42">
        <f t="shared" si="18"/>
        <v>0</v>
      </c>
      <c r="H102" s="98"/>
      <c r="I102" s="1"/>
      <c r="J102" s="77"/>
      <c r="K102" s="77"/>
      <c r="L102" s="8"/>
      <c r="M102" s="6"/>
      <c r="N102" s="47"/>
      <c r="O102" s="7"/>
    </row>
    <row r="103" spans="2:15" customFormat="1" ht="16.5" outlineLevel="1" x14ac:dyDescent="0.25">
      <c r="B103" s="59">
        <v>13.3</v>
      </c>
      <c r="C103" s="43" t="s">
        <v>45</v>
      </c>
      <c r="D103" s="65"/>
      <c r="E103" s="53"/>
      <c r="F103" s="42"/>
      <c r="G103" s="42"/>
      <c r="H103" s="98"/>
      <c r="I103" s="1"/>
      <c r="J103" s="77"/>
      <c r="K103" s="77"/>
      <c r="L103" s="8"/>
      <c r="M103" s="6"/>
      <c r="N103" s="47"/>
      <c r="O103" s="7"/>
    </row>
    <row r="104" spans="2:15" customFormat="1" ht="16.5" outlineLevel="1" x14ac:dyDescent="0.25">
      <c r="B104" s="57" t="s">
        <v>206</v>
      </c>
      <c r="C104" s="66" t="s">
        <v>77</v>
      </c>
      <c r="D104" s="65">
        <v>9.1</v>
      </c>
      <c r="E104" s="53" t="s">
        <v>9</v>
      </c>
      <c r="F104" s="42">
        <v>0</v>
      </c>
      <c r="G104" s="42">
        <f t="shared" ref="G104:G117" si="19">ROUND(F104*D104,2)</f>
        <v>0</v>
      </c>
      <c r="H104" s="98"/>
      <c r="I104" s="1"/>
      <c r="J104" s="77"/>
      <c r="K104" s="77"/>
      <c r="L104" s="8"/>
      <c r="M104" s="6"/>
      <c r="N104" s="47"/>
      <c r="O104" s="7"/>
    </row>
    <row r="105" spans="2:15" customFormat="1" ht="16.5" outlineLevel="1" x14ac:dyDescent="0.25">
      <c r="B105" s="57" t="s">
        <v>207</v>
      </c>
      <c r="C105" s="66" t="s">
        <v>78</v>
      </c>
      <c r="D105" s="65">
        <v>8.44</v>
      </c>
      <c r="E105" s="53" t="s">
        <v>7</v>
      </c>
      <c r="F105" s="42">
        <v>0</v>
      </c>
      <c r="G105" s="42">
        <f t="shared" si="19"/>
        <v>0</v>
      </c>
      <c r="H105" s="98"/>
      <c r="I105" s="1"/>
      <c r="J105" s="77"/>
      <c r="K105" s="77"/>
      <c r="L105" s="8"/>
      <c r="M105" s="6"/>
      <c r="N105" s="47"/>
      <c r="O105" s="7"/>
    </row>
    <row r="106" spans="2:15" customFormat="1" ht="16.5" outlineLevel="1" x14ac:dyDescent="0.25">
      <c r="B106" s="57" t="s">
        <v>208</v>
      </c>
      <c r="C106" s="66" t="s">
        <v>79</v>
      </c>
      <c r="D106" s="65">
        <v>7.45</v>
      </c>
      <c r="E106" s="53" t="s">
        <v>7</v>
      </c>
      <c r="F106" s="42">
        <v>0</v>
      </c>
      <c r="G106" s="42">
        <f t="shared" si="19"/>
        <v>0</v>
      </c>
      <c r="H106" s="98"/>
      <c r="I106" s="1"/>
      <c r="J106" s="77"/>
      <c r="K106" s="77"/>
      <c r="L106" s="8"/>
      <c r="M106" s="6"/>
      <c r="N106" s="47"/>
      <c r="O106" s="7"/>
    </row>
    <row r="107" spans="2:15" customFormat="1" ht="16.5" outlineLevel="1" x14ac:dyDescent="0.25">
      <c r="B107" s="57" t="s">
        <v>209</v>
      </c>
      <c r="C107" s="66" t="s">
        <v>80</v>
      </c>
      <c r="D107" s="65">
        <v>0.99</v>
      </c>
      <c r="E107" s="53" t="s">
        <v>7</v>
      </c>
      <c r="F107" s="42">
        <v>0</v>
      </c>
      <c r="G107" s="42">
        <f t="shared" si="19"/>
        <v>0</v>
      </c>
      <c r="H107" s="98"/>
      <c r="I107" s="1"/>
      <c r="J107" s="77"/>
      <c r="K107" s="77"/>
      <c r="L107" s="8"/>
      <c r="M107" s="6"/>
      <c r="N107" s="47"/>
      <c r="O107" s="7"/>
    </row>
    <row r="108" spans="2:15" customFormat="1" ht="16.5" outlineLevel="1" x14ac:dyDescent="0.25">
      <c r="B108" s="57" t="s">
        <v>210</v>
      </c>
      <c r="C108" s="66" t="s">
        <v>81</v>
      </c>
      <c r="D108" s="65">
        <v>14</v>
      </c>
      <c r="E108" s="53" t="s">
        <v>23</v>
      </c>
      <c r="F108" s="42">
        <v>0</v>
      </c>
      <c r="G108" s="42">
        <f t="shared" si="19"/>
        <v>0</v>
      </c>
      <c r="H108" s="98"/>
      <c r="I108" s="1"/>
      <c r="J108" s="77"/>
      <c r="K108" s="77"/>
      <c r="L108" s="8"/>
      <c r="M108" s="6"/>
      <c r="N108" s="47"/>
      <c r="O108" s="7"/>
    </row>
    <row r="109" spans="2:15" customFormat="1" ht="16.5" outlineLevel="1" x14ac:dyDescent="0.25">
      <c r="B109" s="57" t="s">
        <v>211</v>
      </c>
      <c r="C109" s="66" t="s">
        <v>241</v>
      </c>
      <c r="D109" s="65">
        <v>14</v>
      </c>
      <c r="E109" s="53" t="s">
        <v>23</v>
      </c>
      <c r="F109" s="42">
        <v>0</v>
      </c>
      <c r="G109" s="42">
        <f t="shared" si="19"/>
        <v>0</v>
      </c>
      <c r="H109" s="98"/>
      <c r="I109" s="1"/>
      <c r="J109" s="77"/>
      <c r="K109" s="77"/>
      <c r="L109" s="8"/>
      <c r="M109" s="6"/>
      <c r="N109" s="47"/>
      <c r="O109" s="7"/>
    </row>
    <row r="110" spans="2:15" customFormat="1" ht="16.5" outlineLevel="1" x14ac:dyDescent="0.25">
      <c r="B110" s="57" t="s">
        <v>212</v>
      </c>
      <c r="C110" s="66" t="s">
        <v>74</v>
      </c>
      <c r="D110" s="65">
        <v>14</v>
      </c>
      <c r="E110" s="53" t="s">
        <v>23</v>
      </c>
      <c r="F110" s="42">
        <v>0</v>
      </c>
      <c r="G110" s="42">
        <f t="shared" si="19"/>
        <v>0</v>
      </c>
      <c r="H110" s="98"/>
      <c r="I110" s="1"/>
      <c r="J110" s="77"/>
      <c r="K110" s="77"/>
      <c r="L110" s="8"/>
      <c r="M110" s="6"/>
      <c r="N110" s="47"/>
      <c r="O110" s="7"/>
    </row>
    <row r="111" spans="2:15" customFormat="1" ht="16.5" outlineLevel="1" x14ac:dyDescent="0.25">
      <c r="B111" s="57" t="s">
        <v>213</v>
      </c>
      <c r="C111" s="66" t="s">
        <v>82</v>
      </c>
      <c r="D111" s="65">
        <v>9.1</v>
      </c>
      <c r="E111" s="53" t="s">
        <v>9</v>
      </c>
      <c r="F111" s="42">
        <v>0</v>
      </c>
      <c r="G111" s="42">
        <f t="shared" ref="G111" si="20">ROUND(F111*D111,2)</f>
        <v>0</v>
      </c>
      <c r="H111" s="98"/>
      <c r="I111" s="1"/>
      <c r="J111" s="87"/>
      <c r="K111" s="89"/>
      <c r="L111" s="90"/>
      <c r="M111" s="92"/>
      <c r="N111" s="92"/>
      <c r="O111" s="7"/>
    </row>
    <row r="112" spans="2:15" customFormat="1" ht="51" outlineLevel="1" x14ac:dyDescent="0.25">
      <c r="B112" s="57" t="s">
        <v>214</v>
      </c>
      <c r="C112" s="66" t="s">
        <v>83</v>
      </c>
      <c r="D112" s="65">
        <v>21.75</v>
      </c>
      <c r="E112" s="53" t="s">
        <v>23</v>
      </c>
      <c r="F112" s="42">
        <v>0</v>
      </c>
      <c r="G112" s="42">
        <f t="shared" si="19"/>
        <v>0</v>
      </c>
      <c r="H112" s="98"/>
      <c r="I112" s="1"/>
      <c r="J112" s="77"/>
      <c r="K112" s="77"/>
      <c r="L112" s="8"/>
      <c r="M112" s="6"/>
      <c r="N112" s="47"/>
      <c r="O112" s="7"/>
    </row>
    <row r="113" spans="2:15" customFormat="1" ht="51" outlineLevel="1" x14ac:dyDescent="0.25">
      <c r="B113" s="57" t="s">
        <v>215</v>
      </c>
      <c r="C113" s="66" t="s">
        <v>84</v>
      </c>
      <c r="D113" s="65">
        <v>21.75</v>
      </c>
      <c r="E113" s="53" t="s">
        <v>23</v>
      </c>
      <c r="F113" s="42">
        <v>0</v>
      </c>
      <c r="G113" s="42">
        <f t="shared" si="19"/>
        <v>0</v>
      </c>
      <c r="H113" s="98"/>
      <c r="I113" s="1"/>
      <c r="J113" s="77"/>
      <c r="K113" s="77"/>
      <c r="L113" s="8"/>
      <c r="M113" s="6"/>
      <c r="N113" s="47"/>
      <c r="O113" s="7"/>
    </row>
    <row r="114" spans="2:15" customFormat="1" ht="25.5" outlineLevel="1" x14ac:dyDescent="0.25">
      <c r="B114" s="57" t="s">
        <v>216</v>
      </c>
      <c r="C114" s="66" t="s">
        <v>85</v>
      </c>
      <c r="D114" s="65">
        <v>36</v>
      </c>
      <c r="E114" s="53" t="s">
        <v>23</v>
      </c>
      <c r="F114" s="42">
        <v>0</v>
      </c>
      <c r="G114" s="42">
        <f t="shared" si="19"/>
        <v>0</v>
      </c>
      <c r="H114" s="98"/>
      <c r="I114" s="1"/>
      <c r="J114" s="77"/>
      <c r="K114" s="77"/>
      <c r="L114" s="8"/>
      <c r="M114" s="6"/>
      <c r="N114" s="47"/>
      <c r="O114" s="7"/>
    </row>
    <row r="115" spans="2:15" customFormat="1" ht="25.5" outlineLevel="1" x14ac:dyDescent="0.25">
      <c r="B115" s="57" t="s">
        <v>217</v>
      </c>
      <c r="C115" s="66" t="s">
        <v>86</v>
      </c>
      <c r="D115" s="65">
        <v>3</v>
      </c>
      <c r="E115" s="53" t="s">
        <v>76</v>
      </c>
      <c r="F115" s="42">
        <v>0</v>
      </c>
      <c r="G115" s="42">
        <f t="shared" si="19"/>
        <v>0</v>
      </c>
      <c r="H115" s="98"/>
      <c r="I115" s="1"/>
      <c r="J115" s="77"/>
      <c r="K115" s="77"/>
      <c r="L115" s="8"/>
      <c r="M115" s="6"/>
      <c r="N115" s="47"/>
      <c r="O115" s="7"/>
    </row>
    <row r="116" spans="2:15" customFormat="1" ht="25.5" outlineLevel="1" x14ac:dyDescent="0.25">
      <c r="B116" s="57" t="s">
        <v>218</v>
      </c>
      <c r="C116" s="66" t="s">
        <v>87</v>
      </c>
      <c r="D116" s="65">
        <v>3</v>
      </c>
      <c r="E116" s="53" t="s">
        <v>76</v>
      </c>
      <c r="F116" s="42">
        <v>0</v>
      </c>
      <c r="G116" s="42">
        <f t="shared" si="19"/>
        <v>0</v>
      </c>
      <c r="H116" s="98"/>
      <c r="I116" s="1"/>
      <c r="J116" s="77"/>
      <c r="K116" s="77"/>
      <c r="L116" s="8"/>
      <c r="M116" s="6"/>
      <c r="N116" s="47"/>
      <c r="O116" s="7"/>
    </row>
    <row r="117" spans="2:15" customFormat="1" ht="25.5" outlineLevel="1" x14ac:dyDescent="0.25">
      <c r="B117" s="57" t="s">
        <v>245</v>
      </c>
      <c r="C117" s="66" t="s">
        <v>62</v>
      </c>
      <c r="D117" s="65">
        <v>3</v>
      </c>
      <c r="E117" s="53" t="s">
        <v>76</v>
      </c>
      <c r="F117" s="42">
        <v>0</v>
      </c>
      <c r="G117" s="42">
        <f t="shared" si="19"/>
        <v>0</v>
      </c>
      <c r="H117" s="98"/>
      <c r="I117" s="1"/>
      <c r="J117" s="86"/>
      <c r="K117" s="86"/>
      <c r="L117" s="8"/>
      <c r="M117" s="6"/>
      <c r="N117" s="47"/>
      <c r="O117" s="7"/>
    </row>
    <row r="118" spans="2:15" customFormat="1" ht="16.5" outlineLevel="1" x14ac:dyDescent="0.25">
      <c r="B118" s="59">
        <v>13.4</v>
      </c>
      <c r="C118" s="43" t="s">
        <v>88</v>
      </c>
      <c r="D118" s="65"/>
      <c r="E118" s="53"/>
      <c r="F118" s="42"/>
      <c r="G118" s="42">
        <f t="shared" ref="G118:G125" si="21">ROUND(F118*D118,2)</f>
        <v>0</v>
      </c>
      <c r="H118" s="98"/>
      <c r="I118" s="1"/>
      <c r="J118" s="77"/>
      <c r="K118" s="77"/>
      <c r="L118" s="8"/>
      <c r="M118" s="6"/>
      <c r="N118" s="47"/>
      <c r="O118" s="7"/>
    </row>
    <row r="119" spans="2:15" customFormat="1" ht="71.25" customHeight="1" outlineLevel="1" x14ac:dyDescent="0.25">
      <c r="B119" s="68" t="s">
        <v>219</v>
      </c>
      <c r="C119" s="67" t="s">
        <v>89</v>
      </c>
      <c r="D119" s="41">
        <v>5</v>
      </c>
      <c r="E119" s="53" t="s">
        <v>76</v>
      </c>
      <c r="F119" s="42">
        <v>0</v>
      </c>
      <c r="G119" s="42">
        <f t="shared" si="21"/>
        <v>0</v>
      </c>
      <c r="H119" s="98"/>
      <c r="I119" s="1"/>
      <c r="J119" s="77"/>
      <c r="K119" s="77"/>
      <c r="L119" s="8"/>
      <c r="M119" s="6"/>
      <c r="N119" s="47"/>
      <c r="O119" s="7"/>
    </row>
    <row r="120" spans="2:15" customFormat="1" ht="63.75" outlineLevel="1" x14ac:dyDescent="0.25">
      <c r="B120" s="68" t="s">
        <v>220</v>
      </c>
      <c r="C120" s="67" t="s">
        <v>90</v>
      </c>
      <c r="D120" s="41">
        <v>6</v>
      </c>
      <c r="E120" s="53" t="s">
        <v>76</v>
      </c>
      <c r="F120" s="42">
        <v>0</v>
      </c>
      <c r="G120" s="42">
        <f t="shared" si="21"/>
        <v>0</v>
      </c>
      <c r="H120" s="98"/>
      <c r="I120" s="1"/>
      <c r="J120" s="77"/>
      <c r="K120" s="77"/>
      <c r="L120" s="8"/>
      <c r="M120" s="6"/>
      <c r="N120" s="47"/>
      <c r="O120" s="7"/>
    </row>
    <row r="121" spans="2:15" customFormat="1" ht="97.5" customHeight="1" outlineLevel="1" x14ac:dyDescent="0.25">
      <c r="B121" s="68" t="s">
        <v>221</v>
      </c>
      <c r="C121" s="67" t="s">
        <v>91</v>
      </c>
      <c r="D121" s="41">
        <v>3</v>
      </c>
      <c r="E121" s="53" t="s">
        <v>76</v>
      </c>
      <c r="F121" s="42">
        <v>0</v>
      </c>
      <c r="G121" s="42">
        <f t="shared" si="21"/>
        <v>0</v>
      </c>
      <c r="H121" s="98"/>
      <c r="I121" s="1"/>
      <c r="J121" s="77"/>
      <c r="K121" s="77"/>
      <c r="L121" s="8"/>
      <c r="M121" s="6"/>
      <c r="N121" s="47"/>
      <c r="O121" s="7"/>
    </row>
    <row r="122" spans="2:15" customFormat="1" ht="16.5" outlineLevel="1" x14ac:dyDescent="0.25">
      <c r="B122" s="68" t="s">
        <v>222</v>
      </c>
      <c r="C122" s="67" t="s">
        <v>92</v>
      </c>
      <c r="D122" s="41">
        <v>8</v>
      </c>
      <c r="E122" s="53" t="s">
        <v>76</v>
      </c>
      <c r="F122" s="42">
        <v>0</v>
      </c>
      <c r="G122" s="42">
        <f t="shared" si="21"/>
        <v>0</v>
      </c>
      <c r="H122" s="98"/>
      <c r="I122" s="1"/>
      <c r="J122" s="77"/>
      <c r="K122" s="77"/>
      <c r="L122" s="8"/>
      <c r="M122" s="6"/>
      <c r="N122" s="47"/>
      <c r="O122" s="7"/>
    </row>
    <row r="123" spans="2:15" customFormat="1" ht="16.5" outlineLevel="1" x14ac:dyDescent="0.25">
      <c r="B123" s="68" t="s">
        <v>223</v>
      </c>
      <c r="C123" s="67" t="s">
        <v>93</v>
      </c>
      <c r="D123" s="41">
        <v>8</v>
      </c>
      <c r="E123" s="53" t="s">
        <v>76</v>
      </c>
      <c r="F123" s="42">
        <v>0</v>
      </c>
      <c r="G123" s="42">
        <f t="shared" si="21"/>
        <v>0</v>
      </c>
      <c r="H123" s="98"/>
      <c r="I123" s="1"/>
      <c r="J123" s="77"/>
      <c r="K123" s="77"/>
      <c r="L123" s="8"/>
      <c r="M123" s="6"/>
      <c r="N123" s="47"/>
      <c r="O123" s="7"/>
    </row>
    <row r="124" spans="2:15" customFormat="1" ht="16.5" outlineLevel="1" x14ac:dyDescent="0.25">
      <c r="B124" s="68" t="s">
        <v>224</v>
      </c>
      <c r="C124" s="67" t="s">
        <v>94</v>
      </c>
      <c r="D124" s="41">
        <v>5</v>
      </c>
      <c r="E124" s="53" t="s">
        <v>76</v>
      </c>
      <c r="F124" s="42">
        <v>0</v>
      </c>
      <c r="G124" s="42">
        <f t="shared" si="21"/>
        <v>0</v>
      </c>
      <c r="H124" s="98"/>
      <c r="I124" s="1"/>
      <c r="J124" s="77"/>
      <c r="K124" s="77"/>
      <c r="L124" s="8"/>
      <c r="M124" s="6"/>
      <c r="N124" s="47"/>
      <c r="O124" s="7"/>
    </row>
    <row r="125" spans="2:15" customFormat="1" ht="16.5" outlineLevel="1" x14ac:dyDescent="0.25">
      <c r="B125" s="68" t="s">
        <v>225</v>
      </c>
      <c r="C125" s="67" t="s">
        <v>95</v>
      </c>
      <c r="D125" s="41">
        <v>5</v>
      </c>
      <c r="E125" s="53" t="s">
        <v>76</v>
      </c>
      <c r="F125" s="42">
        <v>0</v>
      </c>
      <c r="G125" s="42">
        <f t="shared" si="21"/>
        <v>0</v>
      </c>
      <c r="H125" s="98"/>
      <c r="I125" s="1"/>
      <c r="J125" s="77"/>
      <c r="K125" s="77"/>
      <c r="L125" s="8"/>
      <c r="M125" s="6"/>
      <c r="N125" s="47"/>
      <c r="O125" s="7"/>
    </row>
    <row r="126" spans="2:15" customFormat="1" outlineLevel="1" x14ac:dyDescent="0.25">
      <c r="B126" s="10">
        <v>14</v>
      </c>
      <c r="C126" s="13" t="s">
        <v>27</v>
      </c>
      <c r="D126" s="49"/>
      <c r="E126" s="17"/>
      <c r="F126" s="40"/>
      <c r="G126" s="40"/>
      <c r="H126" s="14">
        <f>SUM(G127:G128)</f>
        <v>0</v>
      </c>
      <c r="I126" s="1"/>
      <c r="J126" s="77"/>
      <c r="K126" s="77"/>
      <c r="L126" s="8"/>
      <c r="M126" s="6"/>
      <c r="N126" s="47"/>
      <c r="O126" s="7"/>
    </row>
    <row r="127" spans="2:15" customFormat="1" ht="105" outlineLevel="1" x14ac:dyDescent="0.25">
      <c r="B127" s="31">
        <v>14.01</v>
      </c>
      <c r="C127" s="15" t="s">
        <v>162</v>
      </c>
      <c r="D127" s="49">
        <v>22.1</v>
      </c>
      <c r="E127" s="17" t="s">
        <v>31</v>
      </c>
      <c r="F127" s="36">
        <v>0</v>
      </c>
      <c r="G127" s="36">
        <f>ROUND(F127*D127,2)</f>
        <v>0</v>
      </c>
      <c r="H127" s="12"/>
      <c r="I127" s="1"/>
      <c r="J127" s="77"/>
      <c r="K127" s="77"/>
      <c r="L127" s="8"/>
      <c r="M127" s="6"/>
      <c r="N127" s="47"/>
      <c r="O127" s="7"/>
    </row>
    <row r="128" spans="2:15" customFormat="1" ht="105" outlineLevel="1" x14ac:dyDescent="0.25">
      <c r="B128" s="31">
        <v>14.02</v>
      </c>
      <c r="C128" s="15" t="s">
        <v>163</v>
      </c>
      <c r="D128" s="49">
        <v>43.5</v>
      </c>
      <c r="E128" s="17" t="s">
        <v>31</v>
      </c>
      <c r="F128" s="36">
        <v>0</v>
      </c>
      <c r="G128" s="36">
        <f>ROUND(F128*D128,2)</f>
        <v>0</v>
      </c>
      <c r="H128" s="12"/>
      <c r="I128" s="1"/>
      <c r="J128" s="77"/>
      <c r="K128" s="77"/>
      <c r="L128" s="8"/>
      <c r="M128" s="6"/>
      <c r="N128" s="47"/>
      <c r="O128" s="7"/>
    </row>
    <row r="129" spans="2:11" customFormat="1" ht="29.25" customHeight="1" x14ac:dyDescent="0.25">
      <c r="B129" s="10">
        <v>15</v>
      </c>
      <c r="C129" s="19" t="s">
        <v>33</v>
      </c>
      <c r="D129" s="12"/>
      <c r="E129" s="17"/>
      <c r="F129" s="40"/>
      <c r="G129" s="40"/>
      <c r="H129" s="12">
        <f>SUM(G130:G148)</f>
        <v>0</v>
      </c>
      <c r="I129" s="1"/>
      <c r="J129" s="108"/>
      <c r="K129" s="108"/>
    </row>
    <row r="130" spans="2:11" customFormat="1" ht="105" outlineLevel="1" x14ac:dyDescent="0.25">
      <c r="B130" s="31">
        <v>15.01</v>
      </c>
      <c r="C130" s="15" t="s">
        <v>110</v>
      </c>
      <c r="D130" s="49">
        <v>1</v>
      </c>
      <c r="E130" s="17" t="s">
        <v>11</v>
      </c>
      <c r="F130" s="72">
        <v>0</v>
      </c>
      <c r="G130" s="72">
        <f t="shared" ref="G130:G148" si="22">ROUND(F130*D130,2)</f>
        <v>0</v>
      </c>
      <c r="H130" s="12"/>
      <c r="I130" s="1"/>
      <c r="J130" s="108"/>
      <c r="K130" s="108"/>
    </row>
    <row r="131" spans="2:11" customFormat="1" ht="45.75" customHeight="1" outlineLevel="1" x14ac:dyDescent="0.25">
      <c r="B131" s="31">
        <v>15.02</v>
      </c>
      <c r="C131" s="15" t="s">
        <v>96</v>
      </c>
      <c r="D131" s="73">
        <v>41</v>
      </c>
      <c r="E131" s="74" t="s">
        <v>8</v>
      </c>
      <c r="F131" s="75">
        <v>0</v>
      </c>
      <c r="G131" s="37">
        <f t="shared" si="22"/>
        <v>0</v>
      </c>
      <c r="H131" s="12"/>
      <c r="I131" s="1"/>
      <c r="J131" s="108"/>
      <c r="K131" s="108"/>
    </row>
    <row r="132" spans="2:11" ht="59.25" customHeight="1" outlineLevel="1" x14ac:dyDescent="0.25">
      <c r="B132" s="31">
        <v>15.03</v>
      </c>
      <c r="C132" s="15" t="s">
        <v>97</v>
      </c>
      <c r="D132" s="52">
        <v>31</v>
      </c>
      <c r="E132" s="22" t="s">
        <v>113</v>
      </c>
      <c r="F132" s="75">
        <v>0</v>
      </c>
      <c r="G132" s="37">
        <f t="shared" si="22"/>
        <v>0</v>
      </c>
      <c r="H132" s="12"/>
      <c r="J132" s="108"/>
      <c r="K132" s="108"/>
    </row>
    <row r="133" spans="2:11" ht="45" customHeight="1" outlineLevel="1" x14ac:dyDescent="0.25">
      <c r="B133" s="31">
        <v>15.04</v>
      </c>
      <c r="C133" s="15" t="s">
        <v>98</v>
      </c>
      <c r="D133" s="71">
        <v>4</v>
      </c>
      <c r="E133" s="71" t="s">
        <v>113</v>
      </c>
      <c r="F133" s="71">
        <v>0</v>
      </c>
      <c r="G133" s="37">
        <f t="shared" si="22"/>
        <v>0</v>
      </c>
      <c r="H133" s="12"/>
      <c r="J133" s="108"/>
      <c r="K133" s="108"/>
    </row>
    <row r="134" spans="2:11" ht="51.75" customHeight="1" outlineLevel="1" x14ac:dyDescent="0.25">
      <c r="B134" s="31">
        <v>15.05</v>
      </c>
      <c r="C134" s="15" t="s">
        <v>99</v>
      </c>
      <c r="D134" s="52">
        <v>6</v>
      </c>
      <c r="E134" s="16" t="s">
        <v>113</v>
      </c>
      <c r="F134" s="71">
        <v>0</v>
      </c>
      <c r="G134" s="37">
        <f t="shared" si="22"/>
        <v>0</v>
      </c>
      <c r="H134" s="12"/>
      <c r="J134" s="108"/>
      <c r="K134" s="108"/>
    </row>
    <row r="135" spans="2:11" ht="60" customHeight="1" outlineLevel="1" x14ac:dyDescent="0.25">
      <c r="B135" s="31">
        <v>15.06</v>
      </c>
      <c r="C135" s="15" t="s">
        <v>32</v>
      </c>
      <c r="D135" s="71">
        <v>36</v>
      </c>
      <c r="E135" s="71" t="s">
        <v>113</v>
      </c>
      <c r="F135" s="71">
        <v>0</v>
      </c>
      <c r="G135" s="37">
        <f t="shared" si="22"/>
        <v>0</v>
      </c>
      <c r="H135" s="12"/>
      <c r="J135" s="108"/>
      <c r="K135" s="108"/>
    </row>
    <row r="136" spans="2:11" ht="65.25" customHeight="1" outlineLevel="1" x14ac:dyDescent="0.25">
      <c r="B136" s="31">
        <v>15.07</v>
      </c>
      <c r="C136" s="15" t="s">
        <v>100</v>
      </c>
      <c r="D136" s="18">
        <v>9</v>
      </c>
      <c r="E136" s="16" t="s">
        <v>114</v>
      </c>
      <c r="F136" s="71">
        <v>0</v>
      </c>
      <c r="G136" s="37">
        <f t="shared" si="22"/>
        <v>0</v>
      </c>
      <c r="H136" s="12"/>
      <c r="J136" s="108"/>
      <c r="K136" s="108"/>
    </row>
    <row r="137" spans="2:11" ht="48" customHeight="1" outlineLevel="1" x14ac:dyDescent="0.25">
      <c r="B137" s="31" t="s">
        <v>120</v>
      </c>
      <c r="C137" s="15" t="s">
        <v>101</v>
      </c>
      <c r="D137" s="18">
        <v>9</v>
      </c>
      <c r="E137" s="16" t="s">
        <v>113</v>
      </c>
      <c r="F137" s="71">
        <v>0</v>
      </c>
      <c r="G137" s="37">
        <f t="shared" si="22"/>
        <v>0</v>
      </c>
      <c r="H137" s="12"/>
      <c r="J137" s="108"/>
      <c r="K137" s="108"/>
    </row>
    <row r="138" spans="2:11" ht="90.75" customHeight="1" outlineLevel="1" x14ac:dyDescent="0.25">
      <c r="B138" s="31">
        <v>15.09</v>
      </c>
      <c r="C138" s="15" t="s">
        <v>102</v>
      </c>
      <c r="D138" s="18">
        <v>1</v>
      </c>
      <c r="E138" s="16" t="s">
        <v>113</v>
      </c>
      <c r="F138" s="71">
        <v>0</v>
      </c>
      <c r="G138" s="37">
        <f t="shared" si="22"/>
        <v>0</v>
      </c>
      <c r="H138" s="12"/>
      <c r="J138" s="108"/>
      <c r="K138" s="108"/>
    </row>
    <row r="139" spans="2:11" ht="97.5" customHeight="1" outlineLevel="1" x14ac:dyDescent="0.25">
      <c r="B139" s="31">
        <v>15.1</v>
      </c>
      <c r="C139" s="15" t="s">
        <v>103</v>
      </c>
      <c r="D139" s="18">
        <v>1</v>
      </c>
      <c r="E139" s="16" t="s">
        <v>113</v>
      </c>
      <c r="F139" s="71">
        <v>0</v>
      </c>
      <c r="G139" s="37">
        <f t="shared" si="22"/>
        <v>0</v>
      </c>
      <c r="H139" s="12"/>
      <c r="J139" s="108"/>
      <c r="K139" s="108"/>
    </row>
    <row r="140" spans="2:11" ht="50.25" customHeight="1" outlineLevel="1" x14ac:dyDescent="0.25">
      <c r="B140" s="31">
        <v>15.11</v>
      </c>
      <c r="C140" s="15" t="s">
        <v>104</v>
      </c>
      <c r="D140" s="18">
        <v>41.5</v>
      </c>
      <c r="E140" s="16" t="s">
        <v>23</v>
      </c>
      <c r="F140" s="71">
        <v>0</v>
      </c>
      <c r="G140" s="37">
        <f t="shared" si="22"/>
        <v>0</v>
      </c>
      <c r="H140" s="12"/>
      <c r="J140" s="108"/>
      <c r="K140" s="108"/>
    </row>
    <row r="141" spans="2:11" ht="87" customHeight="1" outlineLevel="1" x14ac:dyDescent="0.25">
      <c r="B141" s="31">
        <v>15.12</v>
      </c>
      <c r="C141" s="15" t="s">
        <v>105</v>
      </c>
      <c r="D141" s="18">
        <v>60</v>
      </c>
      <c r="E141" s="16" t="s">
        <v>23</v>
      </c>
      <c r="F141" s="71">
        <v>0</v>
      </c>
      <c r="G141" s="37">
        <f t="shared" si="22"/>
        <v>0</v>
      </c>
      <c r="H141" s="12"/>
      <c r="J141" s="108"/>
      <c r="K141" s="108"/>
    </row>
    <row r="142" spans="2:11" ht="90.75" customHeight="1" outlineLevel="1" x14ac:dyDescent="0.25">
      <c r="B142" s="31">
        <v>15.13</v>
      </c>
      <c r="C142" s="15" t="s">
        <v>106</v>
      </c>
      <c r="D142" s="18">
        <v>1</v>
      </c>
      <c r="E142" s="16" t="s">
        <v>113</v>
      </c>
      <c r="F142" s="71">
        <v>0</v>
      </c>
      <c r="G142" s="37">
        <f t="shared" si="22"/>
        <v>0</v>
      </c>
      <c r="H142" s="12"/>
      <c r="J142" s="108"/>
      <c r="K142" s="108"/>
    </row>
    <row r="143" spans="2:11" ht="56.25" customHeight="1" outlineLevel="1" x14ac:dyDescent="0.25">
      <c r="B143" s="31">
        <v>15.14</v>
      </c>
      <c r="C143" s="15" t="s">
        <v>107</v>
      </c>
      <c r="D143" s="18">
        <v>2</v>
      </c>
      <c r="E143" s="16" t="s">
        <v>113</v>
      </c>
      <c r="F143" s="71">
        <v>0</v>
      </c>
      <c r="G143" s="37">
        <f t="shared" si="22"/>
        <v>0</v>
      </c>
      <c r="H143" s="12"/>
      <c r="J143" s="108"/>
      <c r="K143" s="108"/>
    </row>
    <row r="144" spans="2:11" ht="92.25" customHeight="1" outlineLevel="1" x14ac:dyDescent="0.25">
      <c r="B144" s="31">
        <v>15.15</v>
      </c>
      <c r="C144" s="15" t="s">
        <v>108</v>
      </c>
      <c r="D144" s="52">
        <v>1</v>
      </c>
      <c r="E144" s="16" t="s">
        <v>113</v>
      </c>
      <c r="F144" s="71">
        <v>0</v>
      </c>
      <c r="G144" s="37">
        <f t="shared" si="22"/>
        <v>0</v>
      </c>
      <c r="H144" s="12"/>
      <c r="J144" s="108"/>
      <c r="K144" s="108"/>
    </row>
    <row r="145" spans="2:11" ht="106.5" customHeight="1" outlineLevel="1" x14ac:dyDescent="0.25">
      <c r="B145" s="31">
        <v>15.16</v>
      </c>
      <c r="C145" s="15" t="s">
        <v>109</v>
      </c>
      <c r="D145" s="52">
        <v>1</v>
      </c>
      <c r="E145" s="16" t="s">
        <v>113</v>
      </c>
      <c r="F145" s="71">
        <v>0</v>
      </c>
      <c r="G145" s="37">
        <f t="shared" si="22"/>
        <v>0</v>
      </c>
      <c r="H145" s="12"/>
      <c r="J145" s="108"/>
      <c r="K145" s="108"/>
    </row>
    <row r="146" spans="2:11" ht="37.5" customHeight="1" outlineLevel="1" x14ac:dyDescent="0.25">
      <c r="B146" s="31">
        <v>15.17</v>
      </c>
      <c r="C146" s="15" t="s">
        <v>111</v>
      </c>
      <c r="D146" s="52">
        <v>1</v>
      </c>
      <c r="E146" s="16" t="s">
        <v>113</v>
      </c>
      <c r="F146" s="71">
        <v>0</v>
      </c>
      <c r="G146" s="37">
        <f t="shared" si="22"/>
        <v>0</v>
      </c>
      <c r="H146" s="12"/>
      <c r="J146" s="108"/>
      <c r="K146" s="108"/>
    </row>
    <row r="147" spans="2:11" ht="36" customHeight="1" outlineLevel="1" x14ac:dyDescent="0.25">
      <c r="B147" s="31">
        <v>15.18</v>
      </c>
      <c r="C147" s="15" t="s">
        <v>112</v>
      </c>
      <c r="D147" s="52">
        <v>1</v>
      </c>
      <c r="E147" s="16" t="s">
        <v>115</v>
      </c>
      <c r="F147" s="71">
        <v>0</v>
      </c>
      <c r="G147" s="37">
        <f t="shared" si="22"/>
        <v>0</v>
      </c>
      <c r="H147" s="12"/>
      <c r="J147" s="108"/>
      <c r="K147" s="108"/>
    </row>
    <row r="148" spans="2:11" ht="36" customHeight="1" outlineLevel="1" x14ac:dyDescent="0.25">
      <c r="B148" s="31">
        <v>15.19</v>
      </c>
      <c r="C148" s="15" t="s">
        <v>158</v>
      </c>
      <c r="D148" s="52">
        <v>3</v>
      </c>
      <c r="E148" s="16" t="s">
        <v>8</v>
      </c>
      <c r="F148" s="71">
        <v>0</v>
      </c>
      <c r="G148" s="37">
        <f t="shared" si="22"/>
        <v>0</v>
      </c>
      <c r="H148" s="12"/>
      <c r="J148" s="77"/>
      <c r="K148" s="77"/>
    </row>
    <row r="149" spans="2:11" ht="168" customHeight="1" outlineLevel="1" x14ac:dyDescent="0.25">
      <c r="B149" s="31"/>
      <c r="C149" s="15" t="s">
        <v>34</v>
      </c>
      <c r="D149" s="12"/>
      <c r="E149" s="17"/>
      <c r="F149" s="40"/>
      <c r="G149" s="37"/>
      <c r="H149" s="12"/>
      <c r="J149" s="108" t="s">
        <v>159</v>
      </c>
      <c r="K149" s="108"/>
    </row>
    <row r="150" spans="2:11" ht="21.95" customHeight="1" x14ac:dyDescent="0.25">
      <c r="B150" s="10">
        <v>16</v>
      </c>
      <c r="C150" s="19" t="s">
        <v>35</v>
      </c>
      <c r="D150" s="12"/>
      <c r="E150" s="17"/>
      <c r="F150" s="36"/>
      <c r="G150" s="36"/>
      <c r="H150" s="12">
        <f>SUM(G151:G155)</f>
        <v>0</v>
      </c>
      <c r="J150" s="108"/>
      <c r="K150" s="108"/>
    </row>
    <row r="151" spans="2:11" ht="59.25" customHeight="1" outlineLevel="2" x14ac:dyDescent="0.25">
      <c r="B151" s="48">
        <v>16.010000000000002</v>
      </c>
      <c r="C151" s="15" t="s">
        <v>121</v>
      </c>
      <c r="D151" s="49">
        <v>19</v>
      </c>
      <c r="E151" s="17" t="s">
        <v>8</v>
      </c>
      <c r="F151" s="36">
        <v>0</v>
      </c>
      <c r="G151" s="36">
        <f>ROUND(F151*D151,2)</f>
        <v>0</v>
      </c>
      <c r="H151" s="12"/>
      <c r="J151" s="108"/>
      <c r="K151" s="108"/>
    </row>
    <row r="152" spans="2:11" ht="15" customHeight="1" outlineLevel="1" x14ac:dyDescent="0.25">
      <c r="B152" s="48">
        <v>16.02</v>
      </c>
      <c r="C152" s="15" t="s">
        <v>122</v>
      </c>
      <c r="D152" s="49">
        <v>1</v>
      </c>
      <c r="E152" s="17" t="s">
        <v>8</v>
      </c>
      <c r="F152" s="36">
        <v>0</v>
      </c>
      <c r="G152" s="36">
        <f>ROUND(F152*D152,2)</f>
        <v>0</v>
      </c>
      <c r="H152" s="12"/>
      <c r="J152" s="108"/>
      <c r="K152" s="108"/>
    </row>
    <row r="153" spans="2:11" ht="30" customHeight="1" outlineLevel="1" x14ac:dyDescent="0.25">
      <c r="B153" s="48">
        <v>16.03</v>
      </c>
      <c r="C153" s="15" t="s">
        <v>36</v>
      </c>
      <c r="D153" s="49">
        <v>1</v>
      </c>
      <c r="E153" s="17" t="s">
        <v>8</v>
      </c>
      <c r="F153" s="36">
        <v>0</v>
      </c>
      <c r="G153" s="36">
        <f>ROUND(F153*D153,2)</f>
        <v>0</v>
      </c>
      <c r="H153" s="12"/>
      <c r="J153" s="108"/>
      <c r="K153" s="108"/>
    </row>
    <row r="154" spans="2:11" ht="30" customHeight="1" outlineLevel="1" x14ac:dyDescent="0.25">
      <c r="B154" s="48">
        <v>16.04</v>
      </c>
      <c r="C154" s="15" t="s">
        <v>37</v>
      </c>
      <c r="D154" s="49">
        <v>2</v>
      </c>
      <c r="E154" s="17" t="s">
        <v>8</v>
      </c>
      <c r="F154" s="36">
        <v>0</v>
      </c>
      <c r="G154" s="36">
        <f>ROUND(F154*D154,2)</f>
        <v>0</v>
      </c>
      <c r="H154" s="12"/>
      <c r="J154" s="108"/>
      <c r="K154" s="108"/>
    </row>
    <row r="155" spans="2:11" ht="15" customHeight="1" outlineLevel="1" x14ac:dyDescent="0.25">
      <c r="B155" s="48">
        <v>16.05</v>
      </c>
      <c r="C155" s="15" t="s">
        <v>38</v>
      </c>
      <c r="D155" s="49">
        <v>1</v>
      </c>
      <c r="E155" s="17" t="s">
        <v>8</v>
      </c>
      <c r="F155" s="36">
        <v>0</v>
      </c>
      <c r="G155" s="36">
        <f>ROUND(F155*D155,2)</f>
        <v>0</v>
      </c>
      <c r="H155" s="12"/>
      <c r="J155" s="108"/>
      <c r="K155" s="108"/>
    </row>
    <row r="156" spans="2:11" ht="34.5" customHeight="1" x14ac:dyDescent="0.25">
      <c r="B156" s="10">
        <v>17</v>
      </c>
      <c r="C156" s="13" t="s">
        <v>39</v>
      </c>
      <c r="D156" s="12"/>
      <c r="E156" s="17"/>
      <c r="F156" s="40"/>
      <c r="G156" s="40"/>
      <c r="H156" s="14">
        <f>SUM(G157:G161)</f>
        <v>0</v>
      </c>
      <c r="J156" s="108"/>
      <c r="K156" s="108"/>
    </row>
    <row r="157" spans="2:11" x14ac:dyDescent="0.25">
      <c r="B157" s="31">
        <v>17.010000000000002</v>
      </c>
      <c r="C157" s="15" t="s">
        <v>226</v>
      </c>
      <c r="D157" s="49">
        <v>1</v>
      </c>
      <c r="E157" s="17" t="s">
        <v>11</v>
      </c>
      <c r="F157" s="36">
        <v>0</v>
      </c>
      <c r="G157" s="36">
        <f>ROUND(F157*D157,2)</f>
        <v>0</v>
      </c>
      <c r="H157" s="14"/>
      <c r="J157" s="77"/>
      <c r="K157" s="77"/>
    </row>
    <row r="158" spans="2:11" x14ac:dyDescent="0.25">
      <c r="B158" s="31">
        <v>17.02</v>
      </c>
      <c r="C158" s="15" t="s">
        <v>161</v>
      </c>
      <c r="D158" s="49">
        <v>1</v>
      </c>
      <c r="E158" s="17" t="s">
        <v>11</v>
      </c>
      <c r="F158" s="36">
        <v>0</v>
      </c>
      <c r="G158" s="36">
        <f>ROUND(F158*D158,2)</f>
        <v>0</v>
      </c>
      <c r="H158" s="14"/>
      <c r="J158" s="77"/>
      <c r="K158" s="77"/>
    </row>
    <row r="159" spans="2:11" ht="60" customHeight="1" outlineLevel="1" x14ac:dyDescent="0.25">
      <c r="B159" s="31">
        <v>17.03</v>
      </c>
      <c r="C159" s="15" t="s">
        <v>125</v>
      </c>
      <c r="D159" s="49">
        <v>1</v>
      </c>
      <c r="E159" s="17" t="s">
        <v>8</v>
      </c>
      <c r="F159" s="36">
        <v>0</v>
      </c>
      <c r="G159" s="36">
        <f>ROUND(F159*D159,2)</f>
        <v>0</v>
      </c>
      <c r="H159" s="24"/>
      <c r="J159" s="108"/>
      <c r="K159" s="108"/>
    </row>
    <row r="160" spans="2:11" ht="30" outlineLevel="1" x14ac:dyDescent="0.25">
      <c r="B160" s="31">
        <v>17.04</v>
      </c>
      <c r="C160" s="15" t="s">
        <v>40</v>
      </c>
      <c r="D160" s="49">
        <v>1</v>
      </c>
      <c r="E160" s="17" t="s">
        <v>11</v>
      </c>
      <c r="F160" s="36">
        <v>0</v>
      </c>
      <c r="G160" s="36">
        <f>ROUND(F160*D160,2)</f>
        <v>0</v>
      </c>
      <c r="H160" s="24"/>
      <c r="J160" s="77"/>
      <c r="K160" s="77"/>
    </row>
    <row r="161" spans="2:15" ht="30" customHeight="1" outlineLevel="1" x14ac:dyDescent="0.25">
      <c r="B161" s="31">
        <v>17.05</v>
      </c>
      <c r="C161" s="15" t="s">
        <v>124</v>
      </c>
      <c r="D161" s="49">
        <v>1</v>
      </c>
      <c r="E161" s="17" t="s">
        <v>11</v>
      </c>
      <c r="F161" s="36">
        <v>0</v>
      </c>
      <c r="G161" s="36">
        <f>ROUND(F161*D161,2)</f>
        <v>0</v>
      </c>
      <c r="H161" s="24"/>
      <c r="J161" s="108"/>
      <c r="K161" s="108"/>
    </row>
    <row r="162" spans="2:15" x14ac:dyDescent="0.25">
      <c r="B162" s="33"/>
      <c r="C162" s="34"/>
      <c r="D162" s="54"/>
      <c r="E162" s="38"/>
      <c r="F162" s="32"/>
      <c r="G162" s="32"/>
      <c r="H162" s="35"/>
      <c r="K162" s="9"/>
      <c r="L162" s="9"/>
      <c r="M162" s="9"/>
      <c r="N162" s="9"/>
      <c r="O162" s="9"/>
    </row>
    <row r="163" spans="2:15" ht="18.75" customHeight="1" x14ac:dyDescent="0.25">
      <c r="B163" s="33"/>
      <c r="C163" s="34"/>
      <c r="D163" s="54"/>
      <c r="E163" s="105" t="s">
        <v>116</v>
      </c>
      <c r="F163" s="106"/>
      <c r="G163" s="107"/>
      <c r="H163" s="46">
        <f>SUM(H5:H161)</f>
        <v>0</v>
      </c>
      <c r="J163" s="5"/>
      <c r="K163" s="45"/>
      <c r="L163" s="9"/>
      <c r="M163" s="9"/>
      <c r="N163" s="9"/>
      <c r="O163" s="9"/>
    </row>
    <row r="164" spans="2:15" x14ac:dyDescent="0.25">
      <c r="J164" s="5"/>
      <c r="K164" s="9"/>
      <c r="L164" s="9"/>
      <c r="M164" s="9"/>
      <c r="N164" s="9"/>
      <c r="O164" s="9"/>
    </row>
    <row r="165" spans="2:15" x14ac:dyDescent="0.25">
      <c r="K165" s="9"/>
      <c r="L165" s="9"/>
      <c r="M165" s="9"/>
      <c r="N165" s="9"/>
      <c r="O165" s="9"/>
    </row>
    <row r="166" spans="2:15" x14ac:dyDescent="0.25">
      <c r="K166" s="9"/>
      <c r="L166" s="9"/>
      <c r="M166" s="9"/>
      <c r="N166" s="9"/>
      <c r="O166" s="9"/>
    </row>
  </sheetData>
  <mergeCells count="67">
    <mergeCell ref="J37:K37"/>
    <mergeCell ref="B1:H1"/>
    <mergeCell ref="B2:H3"/>
    <mergeCell ref="J15:K15"/>
    <mergeCell ref="J16:K16"/>
    <mergeCell ref="J17:K17"/>
    <mergeCell ref="J31:K31"/>
    <mergeCell ref="J32:K32"/>
    <mergeCell ref="J33:K33"/>
    <mergeCell ref="J34:K34"/>
    <mergeCell ref="J35:K35"/>
    <mergeCell ref="J36:K36"/>
    <mergeCell ref="J50:K50"/>
    <mergeCell ref="J38:K38"/>
    <mergeCell ref="J39:K39"/>
    <mergeCell ref="J40:K40"/>
    <mergeCell ref="J41:K41"/>
    <mergeCell ref="J42:K42"/>
    <mergeCell ref="J43:K43"/>
    <mergeCell ref="J44:K44"/>
    <mergeCell ref="J45:K45"/>
    <mergeCell ref="J46:K46"/>
    <mergeCell ref="J47:K47"/>
    <mergeCell ref="J48:K48"/>
    <mergeCell ref="J68:K68"/>
    <mergeCell ref="J51:K51"/>
    <mergeCell ref="J52:K52"/>
    <mergeCell ref="J53:K53"/>
    <mergeCell ref="J54:K54"/>
    <mergeCell ref="J55:K55"/>
    <mergeCell ref="J56:K56"/>
    <mergeCell ref="J57:K57"/>
    <mergeCell ref="J58:K58"/>
    <mergeCell ref="J61:K61"/>
    <mergeCell ref="J66:K66"/>
    <mergeCell ref="J67:K67"/>
    <mergeCell ref="J139:K139"/>
    <mergeCell ref="J69:K69"/>
    <mergeCell ref="J129:K129"/>
    <mergeCell ref="J130:K130"/>
    <mergeCell ref="J131:K131"/>
    <mergeCell ref="J132:K132"/>
    <mergeCell ref="J133:K133"/>
    <mergeCell ref="J134:K134"/>
    <mergeCell ref="J135:K135"/>
    <mergeCell ref="J136:K136"/>
    <mergeCell ref="J137:K137"/>
    <mergeCell ref="J138:K138"/>
    <mergeCell ref="J152:K152"/>
    <mergeCell ref="J140:K140"/>
    <mergeCell ref="J141:K141"/>
    <mergeCell ref="J142:K142"/>
    <mergeCell ref="J143:K143"/>
    <mergeCell ref="J144:K144"/>
    <mergeCell ref="J145:K145"/>
    <mergeCell ref="J146:K146"/>
    <mergeCell ref="J147:K147"/>
    <mergeCell ref="J149:K149"/>
    <mergeCell ref="J150:K150"/>
    <mergeCell ref="J151:K151"/>
    <mergeCell ref="E163:G163"/>
    <mergeCell ref="J153:K153"/>
    <mergeCell ref="J154:K154"/>
    <mergeCell ref="J155:K155"/>
    <mergeCell ref="J156:K156"/>
    <mergeCell ref="J159:K159"/>
    <mergeCell ref="J161:K161"/>
  </mergeCells>
  <phoneticPr fontId="19" type="noConversion"/>
  <printOptions horizontalCentered="1"/>
  <pageMargins left="0.23622047244094491" right="0.23622047244094491" top="0.43307086614173229" bottom="0.47244094488188981" header="0" footer="0.23622047244094491"/>
  <pageSetup scale="80" orientation="portrait" horizontalDpi="200" verticalDpi="200" r:id="rId1"/>
  <headerFooter>
    <oddFooter>&amp;C&amp;8 1/11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Q29"/>
  <sheetViews>
    <sheetView topLeftCell="A3" workbookViewId="0">
      <selection activeCell="D16" sqref="D16"/>
    </sheetView>
  </sheetViews>
  <sheetFormatPr baseColWidth="10" defaultRowHeight="15" x14ac:dyDescent="0.25"/>
  <sheetData>
    <row r="7" spans="2:17" x14ac:dyDescent="0.25">
      <c r="B7" t="s">
        <v>29</v>
      </c>
      <c r="D7">
        <v>1.44</v>
      </c>
      <c r="H7" t="s">
        <v>50</v>
      </c>
      <c r="J7" t="s">
        <v>51</v>
      </c>
      <c r="L7" t="s">
        <v>52</v>
      </c>
      <c r="O7" t="s">
        <v>54</v>
      </c>
      <c r="Q7" t="s">
        <v>55</v>
      </c>
    </row>
    <row r="8" spans="2:17" x14ac:dyDescent="0.25">
      <c r="B8">
        <v>2.4</v>
      </c>
      <c r="C8">
        <v>2</v>
      </c>
      <c r="D8">
        <f>B8*C8</f>
        <v>4.8</v>
      </c>
      <c r="H8">
        <v>22.07</v>
      </c>
      <c r="J8">
        <v>15.26</v>
      </c>
      <c r="L8">
        <v>6.77</v>
      </c>
      <c r="O8">
        <v>1.2</v>
      </c>
      <c r="Q8">
        <v>1.24</v>
      </c>
    </row>
    <row r="9" spans="2:17" x14ac:dyDescent="0.25">
      <c r="B9">
        <v>2</v>
      </c>
      <c r="C9">
        <v>6</v>
      </c>
      <c r="D9">
        <f t="shared" ref="D9:D14" si="0">B9*C9</f>
        <v>12</v>
      </c>
      <c r="H9">
        <v>6.49</v>
      </c>
      <c r="J9">
        <v>5.34</v>
      </c>
      <c r="L9">
        <v>7.4</v>
      </c>
      <c r="O9">
        <v>1</v>
      </c>
      <c r="Q9">
        <v>1.76</v>
      </c>
    </row>
    <row r="10" spans="2:17" x14ac:dyDescent="0.25">
      <c r="B10">
        <v>2.4</v>
      </c>
      <c r="C10">
        <v>2</v>
      </c>
      <c r="D10">
        <f t="shared" si="0"/>
        <v>4.8</v>
      </c>
      <c r="H10">
        <v>36.270000000000003</v>
      </c>
      <c r="J10">
        <v>24.36</v>
      </c>
      <c r="L10">
        <v>7.4</v>
      </c>
      <c r="O10">
        <v>1</v>
      </c>
      <c r="Q10">
        <v>2.2599999999999998</v>
      </c>
    </row>
    <row r="11" spans="2:17" x14ac:dyDescent="0.25">
      <c r="B11">
        <v>0.96</v>
      </c>
      <c r="C11">
        <v>1</v>
      </c>
      <c r="D11">
        <f t="shared" si="0"/>
        <v>0.96</v>
      </c>
      <c r="H11">
        <v>29.73</v>
      </c>
      <c r="J11">
        <v>17.5</v>
      </c>
      <c r="L11">
        <v>9.4</v>
      </c>
      <c r="O11">
        <v>1</v>
      </c>
      <c r="Q11">
        <v>2.2400000000000002</v>
      </c>
    </row>
    <row r="12" spans="2:17" x14ac:dyDescent="0.25">
      <c r="B12">
        <v>0.72</v>
      </c>
      <c r="C12">
        <v>4</v>
      </c>
      <c r="D12">
        <f t="shared" si="0"/>
        <v>2.88</v>
      </c>
      <c r="H12">
        <v>14.71</v>
      </c>
      <c r="J12">
        <v>9.2799999999999994</v>
      </c>
      <c r="L12">
        <v>4.58</v>
      </c>
      <c r="O12">
        <v>0.8</v>
      </c>
      <c r="Q12">
        <v>6.02</v>
      </c>
    </row>
    <row r="13" spans="2:17" x14ac:dyDescent="0.25">
      <c r="B13">
        <v>1</v>
      </c>
      <c r="C13">
        <v>1</v>
      </c>
      <c r="D13">
        <f t="shared" si="0"/>
        <v>1</v>
      </c>
      <c r="H13">
        <v>16.3</v>
      </c>
      <c r="J13">
        <v>11.2</v>
      </c>
      <c r="L13">
        <f>SUM(L8:L12)</f>
        <v>35.549999999999997</v>
      </c>
      <c r="M13" s="61">
        <f>L13*2.8</f>
        <v>99.539999999999992</v>
      </c>
      <c r="O13">
        <v>2</v>
      </c>
      <c r="Q13">
        <v>2.0099999999999998</v>
      </c>
    </row>
    <row r="14" spans="2:17" x14ac:dyDescent="0.25">
      <c r="B14">
        <v>0.48</v>
      </c>
      <c r="C14">
        <v>1</v>
      </c>
      <c r="D14">
        <f t="shared" si="0"/>
        <v>0.48</v>
      </c>
      <c r="H14">
        <v>12.11</v>
      </c>
      <c r="J14">
        <v>8.69</v>
      </c>
      <c r="O14">
        <v>1</v>
      </c>
      <c r="Q14">
        <v>2.0099999999999998</v>
      </c>
    </row>
    <row r="15" spans="2:17" x14ac:dyDescent="0.25">
      <c r="D15" s="61">
        <f>SUM(D7:D14)</f>
        <v>28.360000000000003</v>
      </c>
      <c r="H15">
        <v>12.11</v>
      </c>
      <c r="J15">
        <v>8.69</v>
      </c>
      <c r="O15">
        <v>1</v>
      </c>
      <c r="Q15" s="61">
        <f>SUM(Q8:Q14)</f>
        <v>17.54</v>
      </c>
    </row>
    <row r="16" spans="2:17" x14ac:dyDescent="0.25">
      <c r="H16">
        <v>31.46</v>
      </c>
      <c r="J16">
        <v>20.66</v>
      </c>
      <c r="O16">
        <v>0.9</v>
      </c>
    </row>
    <row r="17" spans="8:15" x14ac:dyDescent="0.25">
      <c r="H17">
        <v>32.57</v>
      </c>
      <c r="J17">
        <v>21.73</v>
      </c>
      <c r="O17">
        <v>0.9</v>
      </c>
    </row>
    <row r="18" spans="8:15" x14ac:dyDescent="0.25">
      <c r="H18">
        <v>3.79</v>
      </c>
      <c r="J18">
        <v>3.22</v>
      </c>
      <c r="O18">
        <v>0.8</v>
      </c>
    </row>
    <row r="19" spans="8:15" x14ac:dyDescent="0.25">
      <c r="H19">
        <v>35.97</v>
      </c>
      <c r="J19">
        <v>23.85</v>
      </c>
      <c r="O19">
        <v>1</v>
      </c>
    </row>
    <row r="20" spans="8:15" x14ac:dyDescent="0.25">
      <c r="H20">
        <v>48.04</v>
      </c>
      <c r="J20">
        <v>34.119999999999997</v>
      </c>
      <c r="O20">
        <v>1</v>
      </c>
    </row>
    <row r="21" spans="8:15" x14ac:dyDescent="0.25">
      <c r="H21">
        <v>4.9000000000000004</v>
      </c>
      <c r="J21">
        <v>4.91</v>
      </c>
      <c r="O21">
        <v>1</v>
      </c>
    </row>
    <row r="22" spans="8:15" x14ac:dyDescent="0.25">
      <c r="H22">
        <v>11.02</v>
      </c>
      <c r="J22">
        <v>35.56</v>
      </c>
      <c r="O22">
        <v>0.9</v>
      </c>
    </row>
    <row r="23" spans="8:15" x14ac:dyDescent="0.25">
      <c r="H23">
        <v>20.48</v>
      </c>
      <c r="J23">
        <v>9.08</v>
      </c>
      <c r="O23">
        <f>30*2.4</f>
        <v>72</v>
      </c>
    </row>
    <row r="24" spans="8:15" x14ac:dyDescent="0.25">
      <c r="H24">
        <v>5</v>
      </c>
      <c r="J24">
        <v>4.17</v>
      </c>
      <c r="O24" s="61">
        <f>SUM(O8:O23)</f>
        <v>87.5</v>
      </c>
    </row>
    <row r="25" spans="8:15" x14ac:dyDescent="0.25">
      <c r="H25">
        <v>59.78</v>
      </c>
      <c r="J25">
        <v>14.31</v>
      </c>
    </row>
    <row r="26" spans="8:15" x14ac:dyDescent="0.25">
      <c r="H26">
        <v>66.64</v>
      </c>
      <c r="J26">
        <v>43.37</v>
      </c>
    </row>
    <row r="27" spans="8:15" x14ac:dyDescent="0.25">
      <c r="H27" s="61">
        <f>SUM(H8:H26)</f>
        <v>469.43999999999994</v>
      </c>
      <c r="J27" s="60">
        <f>SUM(J8:J26)</f>
        <v>315.3</v>
      </c>
      <c r="K27" s="61">
        <f>J27*2</f>
        <v>630.6</v>
      </c>
    </row>
    <row r="29" spans="8:15" x14ac:dyDescent="0.25">
      <c r="K29">
        <f>K27-M13</f>
        <v>531.06000000000006</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UCSF OPICO PLAN DE OFERTA</vt:lpstr>
      <vt:lpstr>Hoja1</vt:lpstr>
      <vt:lpstr>'UCSF OPICO PLAN DE OFERTA'!Área_de_impresión</vt:lpstr>
      <vt:lpstr>'UCSF OPICO PLAN DE OFERTA'!Títulos_a_imprimir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2021-02-19T20:43:59Z</dcterms:modified>
</cp:coreProperties>
</file>