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5"/>
  <workbookPr filterPrivacy="1"/>
  <xr:revisionPtr revIDLastSave="15" documentId="13_ncr:1_{E9D19920-0E56-4D83-980B-64C42CF6A1E8}" xr6:coauthVersionLast="47" xr6:coauthVersionMax="47" xr10:uidLastSave="{307AC689-AC75-47EB-877C-D0AF09982147}"/>
  <bookViews>
    <workbookView xWindow="0" yWindow="0" windowWidth="19200" windowHeight="6350" tabRatio="605" xr2:uid="{00000000-000D-0000-FFFF-FFFF00000000}"/>
  </bookViews>
  <sheets>
    <sheet name="PRESUPUESTO " sheetId="16" r:id="rId1"/>
    <sheet name="MEMORIA DE CALCULO" sheetId="18" state="hidden" r:id="rId2"/>
  </sheets>
  <externalReferences>
    <externalReference r:id="rId3"/>
  </externalReferences>
  <definedNames>
    <definedName name="__xlfn.BAHTTEXT" hidden="1">#NAME?</definedName>
    <definedName name="_Key1" hidden="1">[1]INSUMO_MAQUINARIA!#REF!</definedName>
    <definedName name="_Order1" hidden="1">0</definedName>
    <definedName name="_Order2" hidden="1">0</definedName>
    <definedName name="_xlnm.Print_Area" localSheetId="1">'MEMORIA DE CALCULO'!$B$1:$Q$361</definedName>
    <definedName name="_xlnm.Print_Area" localSheetId="0">'PRESUPUESTO '!$C$2:$K$78</definedName>
    <definedName name="GAMEZ" hidden="1">{"'TABLAS GRAFICAS'!$B$51:$B$62","'GRAFICOS'!$A$45"}</definedName>
    <definedName name="HTML_CodePage" hidden="1">1252</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hidden="1">{"'TABLAS GRAFICAS'!$B$51:$B$62","'GRAFICOS'!$A$45"}</definedName>
    <definedName name="_xlnm.Print_Titles" localSheetId="1">'MEMORIA DE CALCULO'!$1:$13</definedName>
    <definedName name="_xlnm.Print_Titles" localSheetId="0">'PRESUPUESTO '!$2:$6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69" i="18" l="1"/>
  <c r="M69" i="18"/>
  <c r="N69" i="18"/>
  <c r="O69" i="18"/>
  <c r="L70" i="18"/>
  <c r="M70" i="18"/>
  <c r="N70" i="18"/>
  <c r="O70" i="18"/>
  <c r="L71" i="18"/>
  <c r="M71" i="18"/>
  <c r="N71" i="18"/>
  <c r="O71" i="18"/>
  <c r="L72" i="18"/>
  <c r="M72" i="18"/>
  <c r="N72" i="18"/>
  <c r="O72" i="18"/>
  <c r="L73" i="18"/>
  <c r="M73" i="18"/>
  <c r="N73" i="18"/>
  <c r="O73" i="18"/>
  <c r="L62" i="18"/>
  <c r="M62" i="18"/>
  <c r="N62" i="18"/>
  <c r="O62" i="18"/>
  <c r="L63" i="18"/>
  <c r="M63" i="18"/>
  <c r="N63" i="18"/>
  <c r="O63" i="18"/>
  <c r="L64" i="18"/>
  <c r="M64" i="18"/>
  <c r="N64" i="18"/>
  <c r="O64" i="18"/>
  <c r="L65" i="18"/>
  <c r="M65" i="18"/>
  <c r="N65" i="18"/>
  <c r="O65" i="18"/>
  <c r="L66" i="18"/>
  <c r="M66" i="18"/>
  <c r="N66" i="18"/>
  <c r="O66" i="18"/>
  <c r="L67" i="18"/>
  <c r="M67" i="18"/>
  <c r="N67" i="18"/>
  <c r="O67" i="18"/>
  <c r="L68" i="18"/>
  <c r="M68" i="18"/>
  <c r="N68" i="18"/>
  <c r="O68" i="18"/>
  <c r="L46" i="18"/>
  <c r="M46" i="18"/>
  <c r="N46" i="18"/>
  <c r="O46" i="18"/>
  <c r="L47" i="18"/>
  <c r="M47" i="18"/>
  <c r="N47" i="18"/>
  <c r="O47" i="18"/>
  <c r="L48" i="18"/>
  <c r="M48" i="18"/>
  <c r="N48" i="18"/>
  <c r="O48" i="18"/>
  <c r="L49" i="18"/>
  <c r="M49" i="18"/>
  <c r="N49" i="18"/>
  <c r="O49" i="18"/>
  <c r="L50" i="18"/>
  <c r="M50" i="18"/>
  <c r="N50" i="18"/>
  <c r="O50" i="18"/>
  <c r="L51" i="18"/>
  <c r="M51" i="18"/>
  <c r="N51" i="18"/>
  <c r="O51" i="18"/>
  <c r="L52" i="18"/>
  <c r="M52" i="18"/>
  <c r="N52" i="18"/>
  <c r="O52" i="18"/>
  <c r="L53" i="18"/>
  <c r="M53" i="18"/>
  <c r="N53" i="18"/>
  <c r="O53" i="18"/>
  <c r="L54" i="18"/>
  <c r="M54" i="18"/>
  <c r="N54" i="18"/>
  <c r="O54" i="18"/>
  <c r="L55" i="18"/>
  <c r="M55" i="18"/>
  <c r="N55" i="18"/>
  <c r="O55" i="18"/>
  <c r="L56" i="18"/>
  <c r="M56" i="18"/>
  <c r="N56" i="18"/>
  <c r="O56" i="18"/>
  <c r="L57" i="18"/>
  <c r="M57" i="18"/>
  <c r="N57" i="18"/>
  <c r="O57" i="18"/>
  <c r="L58" i="18"/>
  <c r="M58" i="18"/>
  <c r="N58" i="18"/>
  <c r="O58" i="18"/>
  <c r="L59" i="18"/>
  <c r="M59" i="18"/>
  <c r="N59" i="18"/>
  <c r="O59" i="18"/>
  <c r="L60" i="18"/>
  <c r="M60" i="18"/>
  <c r="N60" i="18"/>
  <c r="O60" i="18"/>
  <c r="L61" i="18"/>
  <c r="M61" i="18"/>
  <c r="N61" i="18"/>
  <c r="O61" i="18"/>
  <c r="I44" i="18"/>
  <c r="E44" i="18"/>
  <c r="D44" i="18"/>
  <c r="O45" i="18"/>
  <c r="N45" i="18"/>
  <c r="M45" i="18"/>
  <c r="L45" i="18"/>
  <c r="L75" i="18" l="1"/>
  <c r="M75" i="18"/>
  <c r="P75" i="18"/>
  <c r="N75" i="18"/>
  <c r="O75" i="18"/>
  <c r="L106" i="18" l="1"/>
  <c r="M106" i="18"/>
  <c r="N106" i="18"/>
  <c r="O106" i="18"/>
  <c r="M94" i="18" l="1"/>
  <c r="N94" i="18"/>
  <c r="I103" i="18"/>
  <c r="E103" i="18"/>
  <c r="D103" i="18"/>
  <c r="I91" i="18"/>
  <c r="E91" i="18"/>
  <c r="D91" i="18"/>
  <c r="N82" i="18"/>
  <c r="L83" i="18"/>
  <c r="M83" i="18"/>
  <c r="N83" i="18"/>
  <c r="O83" i="18"/>
  <c r="I352" i="18"/>
  <c r="E352" i="18"/>
  <c r="D352" i="18"/>
  <c r="O355" i="18"/>
  <c r="N355" i="18"/>
  <c r="M355" i="18"/>
  <c r="L355" i="18"/>
  <c r="O354" i="18"/>
  <c r="N354" i="18"/>
  <c r="M354" i="18"/>
  <c r="L354" i="18"/>
  <c r="O353" i="18"/>
  <c r="N353" i="18"/>
  <c r="M353" i="18"/>
  <c r="L353" i="18"/>
  <c r="I340" i="18"/>
  <c r="E340" i="18"/>
  <c r="D340" i="18"/>
  <c r="E339" i="18"/>
  <c r="D339" i="18"/>
  <c r="O346" i="18"/>
  <c r="N346" i="18"/>
  <c r="M346" i="18"/>
  <c r="L346" i="18"/>
  <c r="O345" i="18"/>
  <c r="N345" i="18"/>
  <c r="M345" i="18"/>
  <c r="L345" i="18"/>
  <c r="O344" i="18"/>
  <c r="N344" i="18"/>
  <c r="M344" i="18"/>
  <c r="L344" i="18"/>
  <c r="O343" i="18"/>
  <c r="N343" i="18"/>
  <c r="M343" i="18"/>
  <c r="L343" i="18"/>
  <c r="O342" i="18"/>
  <c r="N342" i="18"/>
  <c r="M342" i="18"/>
  <c r="L342" i="18"/>
  <c r="O341" i="18"/>
  <c r="N341" i="18"/>
  <c r="M341" i="18"/>
  <c r="L341" i="18"/>
  <c r="N95" i="18" l="1"/>
  <c r="M95" i="18"/>
  <c r="M82" i="18"/>
  <c r="L348" i="18"/>
  <c r="L357" i="18"/>
  <c r="M348" i="18"/>
  <c r="N348" i="18"/>
  <c r="O348" i="18"/>
  <c r="O357" i="18"/>
  <c r="M357" i="18"/>
  <c r="N357" i="18"/>
  <c r="H332" i="18"/>
  <c r="E318" i="18"/>
  <c r="D318" i="18"/>
  <c r="H262" i="18"/>
  <c r="N323" i="18"/>
  <c r="N322" i="18"/>
  <c r="N321" i="18"/>
  <c r="N320" i="18"/>
  <c r="O319" i="18"/>
  <c r="N319" i="18"/>
  <c r="M319" i="18"/>
  <c r="L319" i="18"/>
  <c r="I318" i="18"/>
  <c r="E15" i="18"/>
  <c r="E16" i="18"/>
  <c r="E25" i="18"/>
  <c r="E34" i="18"/>
  <c r="E43" i="18"/>
  <c r="E80" i="18"/>
  <c r="E90" i="18"/>
  <c r="E113" i="18"/>
  <c r="E114" i="18"/>
  <c r="E131" i="18"/>
  <c r="E148" i="18"/>
  <c r="E149" i="18"/>
  <c r="E158" i="18"/>
  <c r="E168" i="18"/>
  <c r="E180" i="18"/>
  <c r="E181" i="18"/>
  <c r="E189" i="18"/>
  <c r="E190" i="18"/>
  <c r="E222" i="18"/>
  <c r="E223" i="18"/>
  <c r="E250" i="18"/>
  <c r="E251" i="18"/>
  <c r="E260" i="18"/>
  <c r="E272" i="18"/>
  <c r="E273" i="18"/>
  <c r="E286" i="18"/>
  <c r="E296" i="18"/>
  <c r="E330" i="18"/>
  <c r="I296" i="18"/>
  <c r="D296" i="18"/>
  <c r="I286" i="18"/>
  <c r="D286" i="18"/>
  <c r="O311" i="18"/>
  <c r="N311" i="18"/>
  <c r="M311" i="18"/>
  <c r="L311" i="18"/>
  <c r="O310" i="18"/>
  <c r="N310" i="18"/>
  <c r="M310" i="18"/>
  <c r="L310" i="18"/>
  <c r="O309" i="18"/>
  <c r="N309" i="18"/>
  <c r="M309" i="18"/>
  <c r="L309" i="18"/>
  <c r="O308" i="18"/>
  <c r="N308" i="18"/>
  <c r="M308" i="18"/>
  <c r="L308" i="18"/>
  <c r="O307" i="18"/>
  <c r="N307" i="18"/>
  <c r="M307" i="18"/>
  <c r="L307" i="18"/>
  <c r="O306" i="18"/>
  <c r="N306" i="18"/>
  <c r="M306" i="18"/>
  <c r="L306" i="18"/>
  <c r="O305" i="18"/>
  <c r="N305" i="18"/>
  <c r="M305" i="18"/>
  <c r="L305" i="18"/>
  <c r="O304" i="18"/>
  <c r="N304" i="18"/>
  <c r="M304" i="18"/>
  <c r="L304" i="18"/>
  <c r="O303" i="18"/>
  <c r="N303" i="18"/>
  <c r="M303" i="18"/>
  <c r="L303" i="18"/>
  <c r="O302" i="18"/>
  <c r="N302" i="18"/>
  <c r="M302" i="18"/>
  <c r="L302" i="18"/>
  <c r="O301" i="18"/>
  <c r="N301" i="18"/>
  <c r="M301" i="18"/>
  <c r="L301" i="18"/>
  <c r="O300" i="18"/>
  <c r="N300" i="18"/>
  <c r="M300" i="18"/>
  <c r="L300" i="18"/>
  <c r="O299" i="18"/>
  <c r="N299" i="18"/>
  <c r="M299" i="18"/>
  <c r="L299" i="18"/>
  <c r="O298" i="18"/>
  <c r="N298" i="18"/>
  <c r="M298" i="18"/>
  <c r="L298" i="18"/>
  <c r="O297" i="18"/>
  <c r="N297" i="18"/>
  <c r="M297" i="18"/>
  <c r="L297" i="18"/>
  <c r="O289" i="18"/>
  <c r="N289" i="18"/>
  <c r="M289" i="18"/>
  <c r="L289" i="18"/>
  <c r="O288" i="18"/>
  <c r="N288" i="18"/>
  <c r="M288" i="18"/>
  <c r="L288" i="18"/>
  <c r="O287" i="18"/>
  <c r="N287" i="18"/>
  <c r="M287" i="18"/>
  <c r="L287" i="18"/>
  <c r="L275" i="18"/>
  <c r="M275" i="18"/>
  <c r="N275" i="18"/>
  <c r="O275" i="18"/>
  <c r="L276" i="18"/>
  <c r="M276" i="18"/>
  <c r="N276" i="18"/>
  <c r="O276" i="18"/>
  <c r="L277" i="18"/>
  <c r="M277" i="18"/>
  <c r="N277" i="18"/>
  <c r="O277" i="18"/>
  <c r="N278" i="18"/>
  <c r="L279" i="18"/>
  <c r="M279" i="18"/>
  <c r="N279" i="18"/>
  <c r="O279" i="18"/>
  <c r="L278" i="18"/>
  <c r="I273" i="18"/>
  <c r="D273" i="18"/>
  <c r="D272" i="18"/>
  <c r="O274" i="18"/>
  <c r="N274" i="18"/>
  <c r="M274" i="18"/>
  <c r="L274" i="18"/>
  <c r="P348" i="18" l="1"/>
  <c r="P357" i="18"/>
  <c r="L313" i="18"/>
  <c r="L291" i="18"/>
  <c r="N325" i="18"/>
  <c r="N291" i="18"/>
  <c r="N313" i="18"/>
  <c r="M313" i="18"/>
  <c r="O313" i="18"/>
  <c r="M291" i="18"/>
  <c r="H322" i="18" s="1"/>
  <c r="O291" i="18"/>
  <c r="N281" i="18"/>
  <c r="O278" i="18"/>
  <c r="O281" i="18" s="1"/>
  <c r="M278" i="18"/>
  <c r="M281" i="18" s="1"/>
  <c r="L281" i="18"/>
  <c r="L265" i="18"/>
  <c r="M265" i="18"/>
  <c r="N265" i="18"/>
  <c r="O265" i="18"/>
  <c r="L263" i="18"/>
  <c r="M263" i="18"/>
  <c r="N263" i="18"/>
  <c r="O263" i="18"/>
  <c r="L264" i="18"/>
  <c r="M264" i="18"/>
  <c r="N264" i="18"/>
  <c r="O264" i="18"/>
  <c r="I260" i="18"/>
  <c r="D260" i="18"/>
  <c r="H321" i="18" l="1"/>
  <c r="O322" i="18"/>
  <c r="M322" i="18"/>
  <c r="L322" i="18"/>
  <c r="P313" i="18"/>
  <c r="H323" i="18"/>
  <c r="P291" i="18"/>
  <c r="P281" i="18"/>
  <c r="I251" i="18"/>
  <c r="D251" i="18"/>
  <c r="O253" i="18"/>
  <c r="N253" i="18"/>
  <c r="M253" i="18"/>
  <c r="L253" i="18"/>
  <c r="O252" i="18"/>
  <c r="N252" i="18"/>
  <c r="M252" i="18"/>
  <c r="L252" i="18"/>
  <c r="L255" i="18" l="1"/>
  <c r="N255" i="18"/>
  <c r="O255" i="18"/>
  <c r="M255" i="18"/>
  <c r="O323" i="18"/>
  <c r="M323" i="18"/>
  <c r="L323" i="18"/>
  <c r="O321" i="18"/>
  <c r="M321" i="18"/>
  <c r="L321" i="18"/>
  <c r="P255" i="18" l="1"/>
  <c r="D250" i="18"/>
  <c r="L241" i="18"/>
  <c r="M241" i="18"/>
  <c r="N241" i="18"/>
  <c r="O241" i="18"/>
  <c r="L239" i="18"/>
  <c r="M239" i="18"/>
  <c r="N239" i="18"/>
  <c r="O239" i="18"/>
  <c r="L237" i="18"/>
  <c r="M237" i="18"/>
  <c r="N237" i="18"/>
  <c r="O237" i="18"/>
  <c r="L238" i="18"/>
  <c r="M238" i="18"/>
  <c r="N238" i="18"/>
  <c r="O238" i="18"/>
  <c r="L235" i="18"/>
  <c r="M235" i="18"/>
  <c r="N235" i="18"/>
  <c r="O235" i="18"/>
  <c r="L214" i="18"/>
  <c r="M214" i="18"/>
  <c r="N214" i="18"/>
  <c r="O214" i="18"/>
  <c r="I223" i="18"/>
  <c r="D223" i="18"/>
  <c r="D222" i="18"/>
  <c r="O243" i="18"/>
  <c r="N243" i="18"/>
  <c r="M243" i="18"/>
  <c r="L243" i="18"/>
  <c r="O242" i="18"/>
  <c r="N242" i="18"/>
  <c r="M242" i="18"/>
  <c r="L242" i="18"/>
  <c r="O240" i="18"/>
  <c r="N240" i="18"/>
  <c r="M240" i="18"/>
  <c r="L240" i="18"/>
  <c r="O236" i="18"/>
  <c r="N236" i="18"/>
  <c r="M236" i="18"/>
  <c r="L236" i="18"/>
  <c r="O234" i="18"/>
  <c r="N234" i="18"/>
  <c r="M234" i="18"/>
  <c r="L234" i="18"/>
  <c r="O233" i="18"/>
  <c r="N233" i="18"/>
  <c r="M233" i="18"/>
  <c r="L233" i="18"/>
  <c r="O232" i="18"/>
  <c r="N232" i="18"/>
  <c r="M232" i="18"/>
  <c r="L232" i="18"/>
  <c r="O231" i="18"/>
  <c r="N231" i="18"/>
  <c r="M231" i="18"/>
  <c r="L231" i="18"/>
  <c r="O230" i="18"/>
  <c r="N230" i="18"/>
  <c r="M230" i="18"/>
  <c r="L230" i="18"/>
  <c r="O229" i="18"/>
  <c r="N229" i="18"/>
  <c r="M229" i="18"/>
  <c r="L229" i="18"/>
  <c r="O228" i="18"/>
  <c r="N228" i="18"/>
  <c r="M228" i="18"/>
  <c r="L228" i="18"/>
  <c r="O227" i="18"/>
  <c r="N227" i="18"/>
  <c r="M227" i="18"/>
  <c r="L227" i="18"/>
  <c r="O226" i="18"/>
  <c r="N226" i="18"/>
  <c r="M226" i="18"/>
  <c r="L226" i="18"/>
  <c r="O225" i="18"/>
  <c r="N225" i="18"/>
  <c r="M225" i="18"/>
  <c r="L225" i="18"/>
  <c r="O224" i="18"/>
  <c r="N224" i="18"/>
  <c r="M224" i="18"/>
  <c r="L224" i="18"/>
  <c r="L210" i="18"/>
  <c r="M210" i="18"/>
  <c r="N210" i="18"/>
  <c r="O210" i="18"/>
  <c r="L211" i="18"/>
  <c r="M211" i="18"/>
  <c r="N211" i="18"/>
  <c r="O211" i="18"/>
  <c r="L212" i="18"/>
  <c r="M212" i="18"/>
  <c r="N212" i="18"/>
  <c r="O212" i="18"/>
  <c r="L207" i="18"/>
  <c r="M207" i="18"/>
  <c r="N207" i="18"/>
  <c r="O207" i="18"/>
  <c r="L208" i="18"/>
  <c r="M208" i="18"/>
  <c r="N208" i="18"/>
  <c r="O208" i="18"/>
  <c r="L209" i="18"/>
  <c r="M209" i="18"/>
  <c r="N209" i="18"/>
  <c r="O209" i="18"/>
  <c r="L203" i="18"/>
  <c r="M203" i="18"/>
  <c r="N203" i="18"/>
  <c r="O203" i="18"/>
  <c r="L204" i="18"/>
  <c r="M204" i="18"/>
  <c r="N204" i="18"/>
  <c r="O204" i="18"/>
  <c r="L196" i="18"/>
  <c r="M196" i="18"/>
  <c r="N196" i="18"/>
  <c r="O196" i="18"/>
  <c r="L197" i="18"/>
  <c r="M197" i="18"/>
  <c r="N197" i="18"/>
  <c r="O197" i="18"/>
  <c r="L198" i="18"/>
  <c r="M198" i="18"/>
  <c r="N198" i="18"/>
  <c r="O198" i="18"/>
  <c r="L194" i="18"/>
  <c r="M194" i="18"/>
  <c r="N194" i="18"/>
  <c r="O194" i="18"/>
  <c r="L195" i="18"/>
  <c r="M195" i="18"/>
  <c r="N195" i="18"/>
  <c r="O195" i="18"/>
  <c r="L193" i="18"/>
  <c r="M193" i="18"/>
  <c r="N193" i="18"/>
  <c r="O193" i="18"/>
  <c r="L205" i="18"/>
  <c r="M205" i="18"/>
  <c r="N205" i="18"/>
  <c r="O205" i="18"/>
  <c r="L201" i="18"/>
  <c r="M201" i="18"/>
  <c r="N201" i="18"/>
  <c r="O201" i="18"/>
  <c r="L199" i="18"/>
  <c r="M199" i="18"/>
  <c r="N199" i="18"/>
  <c r="O199" i="18"/>
  <c r="L200" i="18"/>
  <c r="M200" i="18"/>
  <c r="N200" i="18"/>
  <c r="O200" i="18"/>
  <c r="L202" i="18"/>
  <c r="M202" i="18"/>
  <c r="N202" i="18"/>
  <c r="O202" i="18"/>
  <c r="L206" i="18"/>
  <c r="M206" i="18"/>
  <c r="N206" i="18"/>
  <c r="O206" i="18"/>
  <c r="L213" i="18"/>
  <c r="M213" i="18"/>
  <c r="N213" i="18"/>
  <c r="O213" i="18"/>
  <c r="L215" i="18"/>
  <c r="M215" i="18"/>
  <c r="N215" i="18"/>
  <c r="O215" i="18"/>
  <c r="I190" i="18"/>
  <c r="D190" i="18"/>
  <c r="D189" i="18"/>
  <c r="L245" i="18" l="1"/>
  <c r="N245" i="18"/>
  <c r="M245" i="18"/>
  <c r="O245" i="18"/>
  <c r="D181" i="18"/>
  <c r="D180" i="18"/>
  <c r="I168" i="18"/>
  <c r="D168" i="18"/>
  <c r="O170" i="18"/>
  <c r="N170" i="18"/>
  <c r="M170" i="18"/>
  <c r="L170" i="18"/>
  <c r="O169" i="18"/>
  <c r="N169" i="18"/>
  <c r="M169" i="18"/>
  <c r="L169" i="18"/>
  <c r="I158" i="18"/>
  <c r="D158" i="18"/>
  <c r="O160" i="18"/>
  <c r="N160" i="18"/>
  <c r="M160" i="18"/>
  <c r="L160" i="18"/>
  <c r="O159" i="18"/>
  <c r="N159" i="18"/>
  <c r="M159" i="18"/>
  <c r="L159" i="18"/>
  <c r="I149" i="18"/>
  <c r="D149" i="18"/>
  <c r="N163" i="18" l="1"/>
  <c r="M173" i="18"/>
  <c r="L173" i="18"/>
  <c r="N173" i="18"/>
  <c r="O163" i="18"/>
  <c r="L163" i="18"/>
  <c r="M163" i="18"/>
  <c r="O173" i="18"/>
  <c r="P245" i="18"/>
  <c r="P163" i="18" l="1"/>
  <c r="P173" i="18"/>
  <c r="D148" i="18"/>
  <c r="I131" i="18"/>
  <c r="D131" i="18"/>
  <c r="N140" i="18"/>
  <c r="M140" i="18"/>
  <c r="H140" i="18"/>
  <c r="L140" i="18" s="1"/>
  <c r="O139" i="18"/>
  <c r="N139" i="18"/>
  <c r="M139" i="18"/>
  <c r="L139" i="18"/>
  <c r="O138" i="18"/>
  <c r="N138" i="18"/>
  <c r="M138" i="18"/>
  <c r="L138" i="18"/>
  <c r="O137" i="18"/>
  <c r="N137" i="18"/>
  <c r="M137" i="18"/>
  <c r="L137" i="18"/>
  <c r="O136" i="18"/>
  <c r="N136" i="18"/>
  <c r="M136" i="18"/>
  <c r="L136" i="18"/>
  <c r="O135" i="18"/>
  <c r="N135" i="18"/>
  <c r="M135" i="18"/>
  <c r="L135" i="18"/>
  <c r="O134" i="18"/>
  <c r="N134" i="18"/>
  <c r="M134" i="18"/>
  <c r="L134" i="18"/>
  <c r="O133" i="18"/>
  <c r="N133" i="18"/>
  <c r="M133" i="18"/>
  <c r="L133" i="18"/>
  <c r="O132" i="18"/>
  <c r="N132" i="18"/>
  <c r="M132" i="18"/>
  <c r="L132" i="18"/>
  <c r="I114" i="18"/>
  <c r="D114" i="18"/>
  <c r="D113" i="18"/>
  <c r="L143" i="18" l="1"/>
  <c r="P143" i="18" s="1"/>
  <c r="N143" i="18"/>
  <c r="M143" i="18"/>
  <c r="O140" i="18"/>
  <c r="O143" i="18" s="1"/>
  <c r="D90" i="18" l="1"/>
  <c r="D43" i="18"/>
  <c r="I330" i="18"/>
  <c r="D330" i="18"/>
  <c r="I181" i="18"/>
  <c r="I80" i="18"/>
  <c r="D80" i="18"/>
  <c r="I34" i="18"/>
  <c r="D34" i="18"/>
  <c r="I25" i="18"/>
  <c r="D25" i="18"/>
  <c r="I16" i="18"/>
  <c r="D16" i="18"/>
  <c r="D15" i="18"/>
  <c r="O332" i="18"/>
  <c r="N332" i="18"/>
  <c r="M332" i="18"/>
  <c r="L332" i="18"/>
  <c r="O331" i="18"/>
  <c r="N331" i="18"/>
  <c r="M331" i="18"/>
  <c r="L331" i="18"/>
  <c r="O262" i="18"/>
  <c r="O261" i="18"/>
  <c r="N261" i="18"/>
  <c r="M261" i="18"/>
  <c r="L261" i="18"/>
  <c r="O192" i="18"/>
  <c r="N192" i="18"/>
  <c r="M192" i="18"/>
  <c r="L192" i="18"/>
  <c r="O191" i="18"/>
  <c r="N191" i="18"/>
  <c r="M191" i="18"/>
  <c r="L191" i="18"/>
  <c r="O183" i="18"/>
  <c r="O182" i="18"/>
  <c r="N182" i="18"/>
  <c r="M182" i="18"/>
  <c r="L182" i="18"/>
  <c r="O151" i="18"/>
  <c r="N151" i="18"/>
  <c r="M151" i="18"/>
  <c r="L151" i="18"/>
  <c r="O150" i="18"/>
  <c r="N150" i="18"/>
  <c r="M150" i="18"/>
  <c r="L150" i="18"/>
  <c r="N123" i="18"/>
  <c r="H123" i="18"/>
  <c r="N122" i="18"/>
  <c r="L122" i="18"/>
  <c r="O121" i="18"/>
  <c r="N121" i="18"/>
  <c r="M121" i="18"/>
  <c r="L121" i="18"/>
  <c r="O120" i="18"/>
  <c r="N120" i="18"/>
  <c r="M120" i="18"/>
  <c r="L120" i="18"/>
  <c r="O119" i="18"/>
  <c r="N119" i="18"/>
  <c r="M119" i="18"/>
  <c r="L119" i="18"/>
  <c r="O118" i="18"/>
  <c r="N118" i="18"/>
  <c r="M118" i="18"/>
  <c r="L118" i="18"/>
  <c r="O117" i="18"/>
  <c r="N117" i="18"/>
  <c r="M117" i="18"/>
  <c r="L117" i="18"/>
  <c r="O116" i="18"/>
  <c r="N116" i="18"/>
  <c r="M116" i="18"/>
  <c r="L116" i="18"/>
  <c r="O115" i="18"/>
  <c r="N115" i="18"/>
  <c r="M115" i="18"/>
  <c r="L115" i="18"/>
  <c r="N105" i="18"/>
  <c r="M105" i="18"/>
  <c r="O104" i="18"/>
  <c r="N104" i="18"/>
  <c r="M104" i="18"/>
  <c r="L104" i="18"/>
  <c r="O96" i="18"/>
  <c r="N96" i="18"/>
  <c r="M96" i="18"/>
  <c r="L96" i="18"/>
  <c r="N93" i="18"/>
  <c r="M93" i="18"/>
  <c r="O92" i="18"/>
  <c r="N92" i="18"/>
  <c r="M92" i="18"/>
  <c r="L92" i="18"/>
  <c r="O81" i="18"/>
  <c r="N81" i="18"/>
  <c r="M81" i="18"/>
  <c r="L81" i="18"/>
  <c r="O36" i="18"/>
  <c r="N36" i="18"/>
  <c r="M36" i="18"/>
  <c r="L36" i="18"/>
  <c r="O35" i="18"/>
  <c r="N35" i="18"/>
  <c r="M35" i="18"/>
  <c r="L35" i="18"/>
  <c r="O27" i="18"/>
  <c r="N27" i="18"/>
  <c r="M27" i="18"/>
  <c r="L27" i="18"/>
  <c r="O26" i="18"/>
  <c r="N26" i="18"/>
  <c r="M26" i="18"/>
  <c r="L26" i="18"/>
  <c r="O18" i="18"/>
  <c r="N18" i="18"/>
  <c r="M18" i="18"/>
  <c r="L18" i="18"/>
  <c r="O17" i="18"/>
  <c r="N17" i="18"/>
  <c r="M17" i="18"/>
  <c r="L17" i="18"/>
  <c r="O123" i="18" l="1"/>
  <c r="H82" i="18"/>
  <c r="L20" i="18"/>
  <c r="L29" i="18"/>
  <c r="L38" i="18"/>
  <c r="M108" i="18"/>
  <c r="M217" i="18"/>
  <c r="N20" i="18"/>
  <c r="N38" i="18"/>
  <c r="O154" i="18"/>
  <c r="M334" i="18"/>
  <c r="L154" i="18"/>
  <c r="O217" i="18"/>
  <c r="L217" i="18"/>
  <c r="O334" i="18"/>
  <c r="M38" i="18"/>
  <c r="M85" i="18"/>
  <c r="N217" i="18"/>
  <c r="M29" i="18"/>
  <c r="N108" i="18"/>
  <c r="M20" i="18"/>
  <c r="N85" i="18"/>
  <c r="O20" i="18"/>
  <c r="O38" i="18"/>
  <c r="M154" i="18"/>
  <c r="N154" i="18"/>
  <c r="L334" i="18"/>
  <c r="O29" i="18"/>
  <c r="N334" i="18"/>
  <c r="N29" i="18"/>
  <c r="O185" i="18"/>
  <c r="L262" i="18"/>
  <c r="L267" i="18" s="1"/>
  <c r="L123" i="18"/>
  <c r="N98" i="18"/>
  <c r="M98" i="18"/>
  <c r="N126" i="18"/>
  <c r="N262" i="18"/>
  <c r="N267" i="18" s="1"/>
  <c r="M122" i="18"/>
  <c r="O122" i="18"/>
  <c r="M123" i="18"/>
  <c r="O267" i="18"/>
  <c r="L183" i="18"/>
  <c r="L185" i="18" s="1"/>
  <c r="N183" i="18"/>
  <c r="N185" i="18" s="1"/>
  <c r="M262" i="18"/>
  <c r="M267" i="18" s="1"/>
  <c r="M183" i="18"/>
  <c r="M185" i="18" s="1"/>
  <c r="P20" i="18" l="1"/>
  <c r="P334" i="18"/>
  <c r="P217" i="18"/>
  <c r="L82" i="18"/>
  <c r="O82" i="18"/>
  <c r="O85" i="18" s="1"/>
  <c r="H320" i="18"/>
  <c r="M320" i="18" s="1"/>
  <c r="M325" i="18" s="1"/>
  <c r="P38" i="18"/>
  <c r="P29" i="18"/>
  <c r="P154" i="18"/>
  <c r="P267" i="18"/>
  <c r="L126" i="18"/>
  <c r="O126" i="18"/>
  <c r="M126" i="18"/>
  <c r="P185" i="18"/>
  <c r="L85" i="18" l="1"/>
  <c r="H93" i="18"/>
  <c r="H95" i="18"/>
  <c r="O320" i="18"/>
  <c r="O325" i="18" s="1"/>
  <c r="L320" i="18"/>
  <c r="L325" i="18" s="1"/>
  <c r="P325" i="18" s="1"/>
  <c r="P85" i="18"/>
  <c r="P126" i="18"/>
  <c r="L95" i="18" l="1"/>
  <c r="O95" i="18"/>
  <c r="L93" i="18"/>
  <c r="O93" i="18"/>
  <c r="H105" i="18"/>
  <c r="O105" i="18" l="1"/>
  <c r="O108" i="18" s="1"/>
  <c r="L105" i="18"/>
  <c r="L108" i="18" s="1"/>
  <c r="H94" i="18" l="1"/>
  <c r="P108" i="18"/>
  <c r="L94" i="18" l="1"/>
  <c r="L98" i="18" s="1"/>
  <c r="O94" i="18"/>
  <c r="O98" i="18" s="1"/>
  <c r="P98" i="18" l="1"/>
</calcChain>
</file>

<file path=xl/sharedStrings.xml><?xml version="1.0" encoding="utf-8"?>
<sst xmlns="http://schemas.openxmlformats.org/spreadsheetml/2006/main" count="337" uniqueCount="214">
  <si>
    <t>PRESUPUESTO OFICIAL</t>
  </si>
  <si>
    <t xml:space="preserve">     </t>
  </si>
  <si>
    <t xml:space="preserve"> “CONSTRUCCION DEL AREA DE SELECCIÓN TRIAGE, PREPARACION Y ESPERA GENERAL DE PACIENTES UNIDAD COMUNITARIA DE SALUD FAMILIAR INTERMEDIA UCSF-I DOCTOR ALBERTO AGUILAR RIVAS, SANTA TECLA"</t>
  </si>
  <si>
    <t>PARTIDA</t>
  </si>
  <si>
    <t>DESCRIPCIÓN</t>
  </si>
  <si>
    <t>CANTIDAD</t>
  </si>
  <si>
    <t>UNIDAD</t>
  </si>
  <si>
    <t>PRECIO UNITARIO</t>
  </si>
  <si>
    <t>SUB TOTAL</t>
  </si>
  <si>
    <t>TOTAL</t>
  </si>
  <si>
    <t>INSTALACIONES PROVISIONALES</t>
  </si>
  <si>
    <t>Barda de protección perimetral compuesta por láminas metálicas y apoyos de madera. Altura mínima de 2.60 m. Incluye portón de acceso.</t>
  </si>
  <si>
    <t>M</t>
  </si>
  <si>
    <t>Trazo y nivelación en el terreno, incluye el replanteo del area a intervenir</t>
  </si>
  <si>
    <t>SG</t>
  </si>
  <si>
    <t>Instalaciones provisionales de agua potable y energía eléctrica, incluye pago del servicio, materiales, accesorios y otros elementos necesarios que aseguren el suministro durante toda la ejecución.</t>
  </si>
  <si>
    <t>DESMONTAJES Y DEMOLICIONES</t>
  </si>
  <si>
    <t>Desmontaje de canal y bajada de aguas lluvias existente, incluye desalojo</t>
  </si>
  <si>
    <t>Desmontaje de sistema electrico, incluye luminarias, tomas, alimentadores, etc.</t>
  </si>
  <si>
    <t>Demolición de estructuras existentes (canaleta y acera). Incluye desalojo del material resultante.</t>
  </si>
  <si>
    <t>Demolición de pretil existente de 40 cm de altura, incluye desalojo</t>
  </si>
  <si>
    <t>Demolición de acera existente, incluye desalojo</t>
  </si>
  <si>
    <t>M2</t>
  </si>
  <si>
    <t>Demolición de canaletas de agua lluvia, incluye desalojo</t>
  </si>
  <si>
    <t>TERRACERÍA</t>
  </si>
  <si>
    <t>Descapote del terreno en la zona donde se realizará  la nueva edificación esta actividad  consiste en la eliminación de los primeros 30 cm. del suelo. Incluye la nivelacion respecto al nivel existente y el desalojo del material resultante.</t>
  </si>
  <si>
    <t>Compactación masiva con material selecto para generar terraplén donde se edificará la nueva unidad de salud. Densidad 95%, según especificaciones técnicas. Incluye acarreo de material y la conformación de taludes según se indica en los planos constructivos.</t>
  </si>
  <si>
    <t>M3</t>
  </si>
  <si>
    <t>Excavación para solera de fundación; ancho: 0.35 y profundidad hasta 0.65 bajo nivel de piso terminado. Incluye acarreo de material y desalojo.</t>
  </si>
  <si>
    <t>Compactación con material selecto al 95% del proctor de comparación, incluye el suministro y acarreo del material selecto.</t>
  </si>
  <si>
    <t>Compactación con suelo cemento en  proporción 20:1 en áreas de piso, incluye el suministro y acarreo del material. Espesor 0.20 m.</t>
  </si>
  <si>
    <t>CONCRETO REFORZADO</t>
  </si>
  <si>
    <t>Solera de fundacion de 0.40 m X 0.25 m, con 4#4 y estribos #2 @0.15.</t>
  </si>
  <si>
    <t>Hechura de pedestal  de concreto para apoyo de columnas metálicas, con 4#4 y est. #2 @ 0.15 m, concreto f´c=210 kg/cm2. Incluye placa en parte superior de 0.15 m x 0.20 m y espesor 1/4" con 4 patas de varilla #3 ancladas en pedestal. Altura vista 1.00 m.</t>
  </si>
  <si>
    <t>U</t>
  </si>
  <si>
    <t>PAREDES</t>
  </si>
  <si>
    <t>Construcción de pretil de bloque de concreto 15x20x40, con refuerzo vertical de 1#3 @ 0.60, refuerzo horizontal de 1#4@ 0.40 y solera de bloque de concreto con 1#3; incluye sisado. Altura vista de  1.00 desde NPT y dos hiladas enterradas.</t>
  </si>
  <si>
    <t>ESTRUCTURA METÁLICA</t>
  </si>
  <si>
    <t>Suministro e instalación de Columna metálica de tubo estructural cuadrado de 4"x1/8", incluye soldadura a placa de pedestal, 2 mnos de anticorrosivo y 2 manos de acabado final.</t>
  </si>
  <si>
    <t>Suministro e instalación de Viga metálica  (V-1) formado de doble polin de 6"x2", chapa 14. Incluye soldadura a columnas metálicas y pintura: 2 manos de anticorrosivo y 2 manos de acabado final.</t>
  </si>
  <si>
    <t>Suministro e instalación de Polín (P-1) de 4"x2", chapa 14. Incluye 2 manos de anticorrosivo y 2 manos de acabado final.</t>
  </si>
  <si>
    <t>Suministro e instalación de Polín (P-2) de 6"x2", chapa 14. Incluye 2 manos de anticorrosivo y 2 manos de acabado final.</t>
  </si>
  <si>
    <t>Suministro e instalación de escopeta (EC-1) doble polín (P-2) de 4"x4" de 1 m de largo, chapa 14. Incluye 2 manos de anticorrosivo y 2 manos de acabado final.</t>
  </si>
  <si>
    <t>CUBIERTA DE TECHO</t>
  </si>
  <si>
    <t>Suministro e instalacion de lamina de aleacion de aluminio y zinc cal. 24 perfil KR-18</t>
  </si>
  <si>
    <t>Botagua de lámina lisa, aleación aluminio y zinc, cal. 24; ancho: 0.40 en transición de cubierta existente y nueva cubierta.</t>
  </si>
  <si>
    <t>PISOS</t>
  </si>
  <si>
    <t>Base de concreto de 7 cm de espesor para colocación de porcelanato, resistencia del concreto de f’c=180 Kg/cm2 con electromalla de 6"x6", calibre 10/10; incluye  base de suelo cemento 20:1 de 25 cm de espesor y la preparación de la superficie con mortero especial y aditivo para la nivelación.</t>
  </si>
  <si>
    <t>Hechura de concreto de 7 cm de espesor para colocación de porcelanato, resistencia del concreto de f’c=180 Kg/cm2 con electromalla de 6"x6", calibre 10/10; incluye  base de suelo cemento 20:1 de 25 cm de espesor y la preparación de la superficie con mortero especial y aditivo para la nivelación y borde perimetral con bloque de concreto de 10x20x40.</t>
  </si>
  <si>
    <t xml:space="preserve">M </t>
  </si>
  <si>
    <t>Piso de losetas de porcelanato antideslizante, formato de 0.60 x 0.60 m, PEI V, MOSH 9, acabado mate color a especificar, a instalar sobre base de concreto, sisa de 3mm lleno con porcelana color a definir. Incluye la preparación de la superficie con mortero especial, con aditivo para la nivelación y colocación de zócalo del mismo material en paredes de 0.10x0.60 m.</t>
  </si>
  <si>
    <t xml:space="preserve">Suministro y colocación de grama San Agustín, incluye tierra negra. </t>
  </si>
  <si>
    <t>CIELOS FALSO</t>
  </si>
  <si>
    <t xml:space="preserve">Suministro e instalación de cielo falso de fibrocemento 2' x 4' x 6 mm., perfileria de aluminio tipo pesado, suspendido con alambre galvanizado entorchado, Aplicación de dos manos de pintura (como mínimo) tipo látex, color blanco, incluye arriostramiento sismo resistente. </t>
  </si>
  <si>
    <t>Suministro e instalación de fascia y cornisa con forro liso, en estructura de tubo cuadrado de 1" chapa 16, cuadrícula con separación de 40 cm  (máximo), fijada en pared y estructura metálica de techo; altura según se indique en planos, ancho variable, incluye cañuela metálica y aplicación de dos manos de pintura  (como mínimo) tipo látex, acabado mate, color blanco.</t>
  </si>
  <si>
    <t>Nota: Todos los elementos  metalicos serán pintados con dos manos de anticorrosivo antes de la aplicación del acabado final (color de línea).</t>
  </si>
  <si>
    <t xml:space="preserve">                      </t>
  </si>
  <si>
    <t xml:space="preserve">ACABADOS </t>
  </si>
  <si>
    <t>Hechura de acabado tipo adobado en superfices verticales.</t>
  </si>
  <si>
    <t>Suministro y aplicación de pintura de latex acrilica de linea, con dos manos (mínimo) de primera calidad, colores a definir. Incluye curado y base, según especificaciones del fabricante y sectores detallados en planos.</t>
  </si>
  <si>
    <t xml:space="preserve">Suministro y aplicación de pintura de esmalte acrilica en columnas metalicas,  color de linea  a escoger en la obra </t>
  </si>
  <si>
    <t>INSTALACIONES ELECTRICAS</t>
  </si>
  <si>
    <t>Suministro e instalación de salida de luz 120V , incluye canalizado en tecnoducto ENT 1/2", cableado y soporteria, cajas de conexiones, conexiones entre interruptor, conexión a luminaria.</t>
  </si>
  <si>
    <t>Suministro e instalación de Luminaria LED, con sello contra polvo y humedad, 2x18w t8 2x1924lm, 120v, 6000k, 60hz, ip 65, soportada en estructura de techo o empotrada a cielo falso.</t>
  </si>
  <si>
    <t>Interruptor 15A,125V, placa switch de palanca intemperie gris,UL E327854.</t>
  </si>
  <si>
    <t>Interruptor 15A,125V, placa de acero inoxidable</t>
  </si>
  <si>
    <t>INSTALACIONES HIDRAULICAS</t>
  </si>
  <si>
    <t>AGUA POTABLE</t>
  </si>
  <si>
    <t>12.01.01</t>
  </si>
  <si>
    <t>Suministro e Instalación Tub. PVC ø1/2" 315 PSI JC SDR 13.5, incluye accesorios y niples metálicos para paso de tuberías en pared hacia los artefactos sanitarios.</t>
  </si>
  <si>
    <t>AGUAS NEGRAS</t>
  </si>
  <si>
    <t>12.02.01</t>
  </si>
  <si>
    <t>Excavación para tuberías horizontales.</t>
  </si>
  <si>
    <t>12.02.02</t>
  </si>
  <si>
    <t>Compactación, suelo del lugar.</t>
  </si>
  <si>
    <t>12.02.03</t>
  </si>
  <si>
    <t>Desalojo, incluye acarreo y acopio.</t>
  </si>
  <si>
    <t>12.02.04</t>
  </si>
  <si>
    <t>Suministro e Instalación Tub. ø2" 125 PSI JC, incluye accesorios.</t>
  </si>
  <si>
    <t>NOTA: Precio unitario incluye, suministro e instalación, pruebas y todo lo necesario hasta dejar correcto funcionamiento los artefactos sanitarios  establecidos en este plan de oferta, se conectara a red existente.</t>
  </si>
  <si>
    <t>AGUAS LLUVIAS</t>
  </si>
  <si>
    <t>12.03.01</t>
  </si>
  <si>
    <t>Canal de aguas lluvias, similar al existente (aereo)</t>
  </si>
  <si>
    <t>12.03.02</t>
  </si>
  <si>
    <t>Bajada aguas lluvias desde canal, Tub. PVC ø4" 100 PSI, incluye accesorios y elementos de sujeción en pared.</t>
  </si>
  <si>
    <t>12.03.03</t>
  </si>
  <si>
    <t>Suministro y colocación de tubería PVC  Ø  6", 125 PSI.  Incluye accesorios (incluye excavacion y compactacion)</t>
  </si>
  <si>
    <t>12.03.04</t>
  </si>
  <si>
    <t>Ruptura y Reparación de Pavimento</t>
  </si>
  <si>
    <t>12.03.05</t>
  </si>
  <si>
    <t>Construcción de canaletas de 40 cm de ancho</t>
  </si>
  <si>
    <t>12.03.06</t>
  </si>
  <si>
    <t>Construcción de cajas de registro  con parrilla para aguas lluvias de 0.4x0.4m con parrilla metálica (profundidad variable).</t>
  </si>
  <si>
    <t>12.03.07</t>
  </si>
  <si>
    <t>Construcción canaleta de paso de concreto perforada 2.15x0.40 en área de acceso principal. Detallado en planos.</t>
  </si>
  <si>
    <t>Nota: Dentro del precio unitario de las obras y redes hidrosanitarias (AP, ALL, AN) se contemplaran: tubería, todos los  accesorios, excavación, relleno compactado con material selecto.</t>
  </si>
  <si>
    <t>ARTEFACTOS SANITARIOS Y EQUIPOS</t>
  </si>
  <si>
    <t>14.04.01</t>
  </si>
  <si>
    <t>Suministro e Insalacion de lavamanos cerámico con pedestal, incluye accesorios.</t>
  </si>
  <si>
    <t>COSTO TOTAL DEL PROYECTO; INCLUYE COSTO DIRECTO, COSTO INDIRECTO E IVA</t>
  </si>
  <si>
    <t xml:space="preserve">PRESUPUESTO: </t>
  </si>
  <si>
    <t>Propietario</t>
  </si>
  <si>
    <t>Fecha :</t>
  </si>
  <si>
    <t>A</t>
  </si>
  <si>
    <t>RESULTADOS</t>
  </si>
  <si>
    <t>LONGITUD</t>
  </si>
  <si>
    <t>ANCHO</t>
  </si>
  <si>
    <t>PERALTE</t>
  </si>
  <si>
    <t>NUMERO</t>
  </si>
  <si>
    <t>VOLUMEN</t>
  </si>
  <si>
    <t xml:space="preserve">AREA </t>
  </si>
  <si>
    <t>UNIDADES</t>
  </si>
  <si>
    <t>ELEMENTO</t>
  </si>
  <si>
    <t>UBICACIÓN</t>
  </si>
  <si>
    <t>DEL</t>
  </si>
  <si>
    <t>DE</t>
  </si>
  <si>
    <t>OSERVACIONES</t>
  </si>
  <si>
    <t>ELEMENTOS</t>
  </si>
  <si>
    <t>Bodega</t>
  </si>
  <si>
    <t>TOTALES</t>
  </si>
  <si>
    <t>AREA 1</t>
  </si>
  <si>
    <t>AREA 2</t>
  </si>
  <si>
    <t>AREA 3</t>
  </si>
  <si>
    <t>AREA 4</t>
  </si>
  <si>
    <t>AREA 5</t>
  </si>
  <si>
    <t>AREA 6</t>
  </si>
  <si>
    <t>AREA 7</t>
  </si>
  <si>
    <t>AREA 8</t>
  </si>
  <si>
    <t>AREA 9</t>
  </si>
  <si>
    <t>AREA 10</t>
  </si>
  <si>
    <t>AREA 11</t>
  </si>
  <si>
    <t>AREA 12</t>
  </si>
  <si>
    <t>AREA 13</t>
  </si>
  <si>
    <t>AREA 14</t>
  </si>
  <si>
    <t>AREA 15</t>
  </si>
  <si>
    <t>AREA 16</t>
  </si>
  <si>
    <t>AREA 17</t>
  </si>
  <si>
    <t>AREA 18</t>
  </si>
  <si>
    <t>AREA 19</t>
  </si>
  <si>
    <t>AREA 20</t>
  </si>
  <si>
    <t>AREA 21</t>
  </si>
  <si>
    <t>AREA 22</t>
  </si>
  <si>
    <t>AREA 23</t>
  </si>
  <si>
    <t>AREA 24</t>
  </si>
  <si>
    <t>AREA 25</t>
  </si>
  <si>
    <t>AREA 26</t>
  </si>
  <si>
    <t>AREA 27</t>
  </si>
  <si>
    <t>AREA 28</t>
  </si>
  <si>
    <t>Soleras</t>
  </si>
  <si>
    <t>Losa para piso de ceramica</t>
  </si>
  <si>
    <t>Excavacion de Soleras</t>
  </si>
  <si>
    <t>Suelo cemento en soleras</t>
  </si>
  <si>
    <t>Concreto de soleras</t>
  </si>
  <si>
    <t>Eje A</t>
  </si>
  <si>
    <t>Eje F</t>
  </si>
  <si>
    <t>Eje H</t>
  </si>
  <si>
    <t>Eje I</t>
  </si>
  <si>
    <t>Eje J</t>
  </si>
  <si>
    <t>Eje 1 y 10</t>
  </si>
  <si>
    <t>Eje 2, 4 y 7</t>
  </si>
  <si>
    <t>Eje 4´</t>
  </si>
  <si>
    <t xml:space="preserve">EJE C, F H </t>
  </si>
  <si>
    <t>ENTRE EJE 5 Y 6</t>
  </si>
  <si>
    <t>ENTRE EJE 1 Y 10</t>
  </si>
  <si>
    <t>Cubierta</t>
  </si>
  <si>
    <t>Eje A y J</t>
  </si>
  <si>
    <t>Eje A Puerta P-1</t>
  </si>
  <si>
    <t>Eje A Ventana V-1</t>
  </si>
  <si>
    <t>Eje A Ventana V-3</t>
  </si>
  <si>
    <t>Eje J Ventana V-3</t>
  </si>
  <si>
    <t>Eje J Ventana V-4</t>
  </si>
  <si>
    <t>Eje J Ventana V-5</t>
  </si>
  <si>
    <t>Eje A y J SUPERIOR</t>
  </si>
  <si>
    <t>Eje F y H</t>
  </si>
  <si>
    <t>Eje F y H SUPERIOR</t>
  </si>
  <si>
    <t>Eje I Puerta P-5</t>
  </si>
  <si>
    <t>Eje I Puerta P-7</t>
  </si>
  <si>
    <t>Eje I SUPERIOR</t>
  </si>
  <si>
    <t>Eje 1 Puerta P-3</t>
  </si>
  <si>
    <t>Eje 1 Ventana V-2</t>
  </si>
  <si>
    <t>Eje 1 Ventana V-3</t>
  </si>
  <si>
    <t>Eje 10 Ventana V-3</t>
  </si>
  <si>
    <t>Eje 10 Ventana V-5</t>
  </si>
  <si>
    <t>Eje 10 Ventana V-6</t>
  </si>
  <si>
    <t>Eje 5</t>
  </si>
  <si>
    <t>Eje 5 Puerta P-2</t>
  </si>
  <si>
    <t>Entre Eje A y C</t>
  </si>
  <si>
    <t>Entre Eje A y C, Puerta P-7</t>
  </si>
  <si>
    <t>Entre Eje A y C, Puerta P-6</t>
  </si>
  <si>
    <t>Entre Eje A y C, Puerta P-5</t>
  </si>
  <si>
    <t>Entre Eje A y C, Puerta P-10</t>
  </si>
  <si>
    <t>Entre Eje D y F</t>
  </si>
  <si>
    <t>Entre Eje F y H</t>
  </si>
  <si>
    <t>Eje 3</t>
  </si>
  <si>
    <t>Eje 5 Puerta P-5</t>
  </si>
  <si>
    <t>Eje 6</t>
  </si>
  <si>
    <t>Eje 6 Puerta P-4</t>
  </si>
  <si>
    <t>Eje 6 Puerta P-5</t>
  </si>
  <si>
    <t>Eje 6 Puerta P-9</t>
  </si>
  <si>
    <t>Eje 6 Ventana V-7</t>
  </si>
  <si>
    <t>Eje 8</t>
  </si>
  <si>
    <t>Eje 8, Puerta P-7</t>
  </si>
  <si>
    <t>Eje 9</t>
  </si>
  <si>
    <t>Eje 9, Puerta P-8</t>
  </si>
  <si>
    <t>Area</t>
  </si>
  <si>
    <t>Longitud de paredes</t>
  </si>
  <si>
    <t>Area de Baños</t>
  </si>
  <si>
    <t>Area de paredes</t>
  </si>
  <si>
    <t>Area codigo 1</t>
  </si>
  <si>
    <t>Area codigo 2</t>
  </si>
  <si>
    <t>Area codigo 3</t>
  </si>
  <si>
    <t>Longitud de curva</t>
  </si>
  <si>
    <t>Lateral</t>
  </si>
  <si>
    <t>Frontal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</si>
</sst>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quot;$&quot;* #,##0.00_-;\-&quot;$&quot;* #,##0.00_-;_-&quot;$&quot;* &quot;-&quot;??_-;_-@_-"/>
    <numFmt numFmtId="165" formatCode="_-* #,##0.00_-;\-* #,##0.00_-;_-* &quot;-&quot;??_-;_-@_-"/>
    <numFmt numFmtId="166" formatCode="_(&quot;$&quot;* #,##0.00_);_(&quot;$&quot;* \(#,##0.00\);_(&quot;$&quot;* &quot;-&quot;??_);_(@_)"/>
    <numFmt numFmtId="167" formatCode="_(* #,##0.00_);_(* \(#,##0.00\);_(* &quot;-&quot;??_);_(@_)"/>
    <numFmt numFmtId="168" formatCode="&quot;$&quot;#,##0.00"/>
    <numFmt numFmtId="169" formatCode="0.0"/>
    <numFmt numFmtId="170" formatCode="#,##0.00\ ;&quot; (&quot;#,##0.00\);&quot; -&quot;#\ ;@\ "/>
    <numFmt numFmtId="171" formatCode="&quot; $&quot;#,##0.00\ ;&quot; $(&quot;#,##0.00\);&quot; $-&quot;#\ ;@\ "/>
    <numFmt numFmtId="172" formatCode="_([$€]* #,##0.00_);_([$€]* \(#,##0.00\);_([$€]* &quot;-&quot;??_);_(@_)"/>
    <numFmt numFmtId="173" formatCode="0.00_)"/>
    <numFmt numFmtId="174" formatCode="&quot;¢&quot;#,##0.00;[Red]\-&quot;¢&quot;#,##0.00"/>
    <numFmt numFmtId="175" formatCode="_(* #,##0.00_);_(* \(#,##0.00\);_(* \-??_);_(@_)"/>
    <numFmt numFmtId="176" formatCode="[$$-440A]#,##0.00_);\([$$-440A]#,##0.00\)"/>
    <numFmt numFmtId="177" formatCode="_-[$$-440A]* #,##0.00_-;\-[$$-440A]* #,##0.00_-;_-[$$-440A]* &quot;-&quot;??_-;_-@_-"/>
    <numFmt numFmtId="178" formatCode="#,##0.0"/>
  </numFmts>
  <fonts count="49">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8"/>
      <name val="Calibri"/>
      <family val="2"/>
    </font>
    <font>
      <sz val="11"/>
      <color theme="1"/>
      <name val="Calibri"/>
      <family val="2"/>
      <scheme val="minor"/>
    </font>
    <font>
      <sz val="11"/>
      <name val="Calibri"/>
      <family val="2"/>
      <scheme val="minor"/>
    </font>
    <font>
      <sz val="10"/>
      <name val="Calibri"/>
      <family val="2"/>
      <scheme val="minor"/>
    </font>
    <font>
      <sz val="12"/>
      <name val="Calibri"/>
      <family val="2"/>
      <scheme val="minor"/>
    </font>
    <font>
      <b/>
      <u/>
      <sz val="12"/>
      <name val="Calibri"/>
      <family val="2"/>
      <scheme val="minor"/>
    </font>
    <font>
      <sz val="10"/>
      <color theme="1"/>
      <name val="Arial"/>
      <family val="2"/>
    </font>
    <font>
      <b/>
      <sz val="10"/>
      <color theme="1"/>
      <name val="Arial"/>
      <family val="2"/>
    </font>
    <font>
      <b/>
      <sz val="12"/>
      <color theme="1"/>
      <name val="Arial"/>
      <family val="2"/>
    </font>
    <font>
      <b/>
      <sz val="22"/>
      <color theme="1"/>
      <name val="Arial"/>
      <family val="2"/>
    </font>
    <font>
      <b/>
      <sz val="14"/>
      <color theme="1"/>
      <name val="Arial"/>
      <family val="2"/>
    </font>
    <font>
      <sz val="14"/>
      <color theme="1"/>
      <name val="Arial"/>
      <family val="2"/>
    </font>
    <font>
      <b/>
      <sz val="14"/>
      <color rgb="FF006600"/>
      <name val="Arial"/>
      <family val="2"/>
    </font>
    <font>
      <b/>
      <sz val="14"/>
      <name val="Arial"/>
      <family val="2"/>
    </font>
    <font>
      <b/>
      <sz val="14"/>
      <color rgb="FF000099"/>
      <name val="Arial"/>
      <family val="2"/>
    </font>
    <font>
      <b/>
      <sz val="9"/>
      <name val="Arial"/>
      <family val="2"/>
    </font>
    <font>
      <b/>
      <sz val="8"/>
      <name val="Arial"/>
      <family val="2"/>
    </font>
    <font>
      <b/>
      <sz val="10"/>
      <name val="Arial"/>
      <family val="2"/>
    </font>
    <font>
      <sz val="12"/>
      <name val="Arial"/>
      <family val="2"/>
    </font>
    <font>
      <sz val="11"/>
      <color theme="1"/>
      <name val="Arial"/>
      <family val="2"/>
    </font>
    <font>
      <b/>
      <sz val="14"/>
      <color indexed="10"/>
      <name val="Arial"/>
      <family val="2"/>
    </font>
    <font>
      <sz val="10"/>
      <color indexed="10"/>
      <name val="Arial"/>
      <family val="2"/>
    </font>
    <font>
      <b/>
      <sz val="10"/>
      <color indexed="10"/>
      <name val="Arial"/>
      <family val="2"/>
    </font>
    <font>
      <sz val="14"/>
      <color indexed="10"/>
      <name val="Arial"/>
      <family val="2"/>
    </font>
    <font>
      <sz val="12"/>
      <color indexed="10"/>
      <name val="Arial"/>
      <family val="2"/>
    </font>
    <font>
      <sz val="14"/>
      <name val="Arial"/>
      <family val="2"/>
    </font>
    <font>
      <sz val="14"/>
      <color indexed="8"/>
      <name val="Arial"/>
      <family val="2"/>
    </font>
    <font>
      <b/>
      <sz val="10"/>
      <color indexed="12"/>
      <name val="Arial"/>
      <family val="2"/>
    </font>
    <font>
      <sz val="14"/>
      <color indexed="12"/>
      <name val="Arial"/>
      <family val="2"/>
    </font>
    <font>
      <b/>
      <sz val="14"/>
      <color indexed="12"/>
      <name val="Arial"/>
      <family val="2"/>
    </font>
    <font>
      <sz val="8"/>
      <name val="Calibri"/>
      <family val="2"/>
      <scheme val="minor"/>
    </font>
    <font>
      <sz val="12"/>
      <color rgb="FF002060"/>
      <name val="Arial"/>
      <family val="2"/>
    </font>
    <font>
      <sz val="14"/>
      <color rgb="FF002060"/>
      <name val="Arial"/>
      <family val="2"/>
    </font>
    <font>
      <b/>
      <sz val="14"/>
      <color rgb="FF002060"/>
      <name val="Arial"/>
      <family val="2"/>
    </font>
    <font>
      <sz val="12"/>
      <color theme="3"/>
      <name val="Arial"/>
      <family val="2"/>
    </font>
    <font>
      <b/>
      <sz val="14"/>
      <color theme="3"/>
      <name val="Arial"/>
      <family val="2"/>
    </font>
    <font>
      <sz val="10"/>
      <color theme="3"/>
      <name val="Arial"/>
      <family val="2"/>
    </font>
    <font>
      <sz val="14"/>
      <color theme="3"/>
      <name val="Arial"/>
      <family val="2"/>
    </font>
    <font>
      <sz val="11"/>
      <name val="Arial"/>
      <family val="2"/>
    </font>
    <font>
      <b/>
      <i/>
      <sz val="10"/>
      <color theme="1"/>
      <name val="Arial"/>
      <family val="2"/>
    </font>
  </fonts>
  <fills count="11">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indexed="42"/>
        <bgColor indexed="64"/>
      </patternFill>
    </fill>
    <fill>
      <patternFill patternType="solid">
        <fgColor indexed="47"/>
        <bgColor indexed="64"/>
      </patternFill>
    </fill>
    <fill>
      <patternFill patternType="solid">
        <fgColor rgb="FFCCFFCC"/>
        <bgColor indexed="64"/>
      </patternFill>
    </fill>
    <fill>
      <patternFill patternType="solid">
        <fgColor indexed="41"/>
        <bgColor indexed="64"/>
      </patternFill>
    </fill>
    <fill>
      <patternFill patternType="solid">
        <fgColor theme="6" tint="0.39997558519241921"/>
        <bgColor indexed="64"/>
      </patternFill>
    </fill>
  </fills>
  <borders count="66">
    <border>
      <left/>
      <right/>
      <top/>
      <bottom/>
      <diagonal/>
    </border>
    <border>
      <left style="thin">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bottom/>
      <diagonal/>
    </border>
    <border>
      <left style="double">
        <color indexed="64"/>
      </left>
      <right/>
      <top/>
      <bottom/>
      <diagonal/>
    </border>
    <border>
      <left style="thin">
        <color auto="1"/>
      </left>
      <right style="medium">
        <color indexed="64"/>
      </right>
      <top/>
      <bottom/>
      <diagonal/>
    </border>
    <border>
      <left/>
      <right/>
      <top/>
      <bottom style="medium">
        <color indexed="64"/>
      </bottom>
      <diagonal/>
    </border>
    <border>
      <left style="thin">
        <color indexed="64"/>
      </left>
      <right/>
      <top/>
      <bottom style="medium">
        <color indexed="64"/>
      </bottom>
      <diagonal/>
    </border>
    <border>
      <left style="thin">
        <color auto="1"/>
      </left>
      <right style="thin">
        <color auto="1"/>
      </right>
      <top/>
      <bottom style="medium">
        <color indexed="64"/>
      </bottom>
      <diagonal/>
    </border>
    <border>
      <left style="double">
        <color indexed="64"/>
      </left>
      <right/>
      <top/>
      <bottom style="medium">
        <color indexed="64"/>
      </bottom>
      <diagonal/>
    </border>
    <border>
      <left style="thin">
        <color auto="1"/>
      </left>
      <right style="medium">
        <color indexed="64"/>
      </right>
      <top/>
      <bottom style="medium">
        <color indexed="64"/>
      </bottom>
      <diagonal/>
    </border>
    <border>
      <left/>
      <right/>
      <top style="medium">
        <color indexed="64"/>
      </top>
      <bottom style="double">
        <color indexed="64"/>
      </bottom>
      <diagonal/>
    </border>
    <border>
      <left style="double">
        <color indexed="64"/>
      </left>
      <right/>
      <top/>
      <bottom style="hair">
        <color indexed="64"/>
      </bottom>
      <diagonal/>
    </border>
    <border>
      <left/>
      <right style="thin">
        <color indexed="64"/>
      </right>
      <top style="double">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double">
        <color indexed="64"/>
      </left>
      <right/>
      <top style="hair">
        <color indexed="64"/>
      </top>
      <bottom style="hair">
        <color indexed="64"/>
      </bottom>
      <diagonal/>
    </border>
    <border>
      <left/>
      <right style="thin">
        <color auto="1"/>
      </right>
      <top style="hair">
        <color auto="1"/>
      </top>
      <bottom style="hair">
        <color auto="1"/>
      </bottom>
      <diagonal/>
    </border>
    <border>
      <left/>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thin">
        <color auto="1"/>
      </left>
      <right style="thin">
        <color auto="1"/>
      </right>
      <top style="hair">
        <color auto="1"/>
      </top>
      <bottom/>
      <diagonal/>
    </border>
    <border>
      <left/>
      <right style="double">
        <color indexed="64"/>
      </right>
      <top/>
      <bottom/>
      <diagonal/>
    </border>
    <border>
      <left/>
      <right/>
      <top style="hair">
        <color indexed="64"/>
      </top>
      <bottom/>
      <diagonal/>
    </border>
    <border>
      <left/>
      <right style="thin">
        <color auto="1"/>
      </right>
      <top style="hair">
        <color auto="1"/>
      </top>
      <bottom/>
      <diagonal/>
    </border>
    <border>
      <left style="thin">
        <color auto="1"/>
      </left>
      <right style="double">
        <color auto="1"/>
      </right>
      <top style="hair">
        <color auto="1"/>
      </top>
      <bottom/>
      <diagonal/>
    </border>
    <border>
      <left/>
      <right/>
      <top style="hair">
        <color indexed="64"/>
      </top>
      <bottom style="double">
        <color indexed="64"/>
      </bottom>
      <diagonal/>
    </border>
    <border>
      <left/>
      <right style="thin">
        <color auto="1"/>
      </right>
      <top style="hair">
        <color indexed="64"/>
      </top>
      <bottom style="double">
        <color indexed="64"/>
      </bottom>
      <diagonal/>
    </border>
    <border>
      <left style="thin">
        <color auto="1"/>
      </left>
      <right style="thin">
        <color auto="1"/>
      </right>
      <top style="hair">
        <color auto="1"/>
      </top>
      <bottom style="double">
        <color auto="1"/>
      </bottom>
      <diagonal/>
    </border>
    <border>
      <left style="thin">
        <color indexed="64"/>
      </left>
      <right/>
      <top style="hair">
        <color indexed="64"/>
      </top>
      <bottom style="double">
        <color indexed="64"/>
      </bottom>
      <diagonal/>
    </border>
    <border>
      <left style="thin">
        <color auto="1"/>
      </left>
      <right style="double">
        <color auto="1"/>
      </right>
      <top style="hair">
        <color auto="1"/>
      </top>
      <bottom style="double">
        <color auto="1"/>
      </bottom>
      <diagonal/>
    </border>
    <border>
      <left/>
      <right style="thin">
        <color indexed="64"/>
      </right>
      <top/>
      <bottom/>
      <diagonal/>
    </border>
    <border>
      <left style="thin">
        <color indexed="64"/>
      </left>
      <right style="double">
        <color indexed="64"/>
      </right>
      <top/>
      <bottom style="hair">
        <color indexed="64"/>
      </bottom>
      <diagonal/>
    </border>
    <border>
      <left style="thin">
        <color auto="1"/>
      </left>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0">
    <xf numFmtId="0" fontId="0" fillId="0" borderId="0"/>
    <xf numFmtId="0" fontId="8" fillId="0" borderId="0">
      <alignment vertical="top"/>
    </xf>
    <xf numFmtId="172" fontId="4" fillId="0" borderId="0" applyFont="0" applyFill="0" applyBorder="0" applyAlignment="0" applyProtection="0"/>
    <xf numFmtId="0" fontId="5" fillId="0" borderId="0" applyNumberFormat="0" applyFill="0" applyBorder="0" applyAlignment="0" applyProtection="0">
      <alignment vertical="top"/>
      <protection locked="0"/>
    </xf>
    <xf numFmtId="167" fontId="2" fillId="0" borderId="0" applyFont="0" applyFill="0" applyBorder="0" applyAlignment="0" applyProtection="0"/>
    <xf numFmtId="168" fontId="3" fillId="0" borderId="0" applyFont="0" applyFill="0" applyBorder="0" applyAlignment="0" applyProtection="0"/>
    <xf numFmtId="168" fontId="1" fillId="0" borderId="0" applyFont="0" applyFill="0" applyBorder="0" applyAlignment="0" applyProtection="0"/>
    <xf numFmtId="168" fontId="3" fillId="0" borderId="0" applyFont="0" applyFill="0" applyBorder="0" applyAlignment="0" applyProtection="0"/>
    <xf numFmtId="168"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5" fontId="1" fillId="0" borderId="0" applyFill="0" applyBorder="0" applyAlignment="0" applyProtection="0"/>
    <xf numFmtId="167" fontId="10"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0" fillId="0" borderId="0" applyFont="0" applyFill="0" applyBorder="0" applyAlignment="0" applyProtection="0"/>
    <xf numFmtId="169" fontId="3" fillId="0" borderId="0" applyFont="0" applyFill="0" applyBorder="0" applyAlignment="0" applyProtection="0"/>
    <xf numFmtId="169" fontId="1" fillId="0" borderId="0" applyFont="0" applyFill="0" applyBorder="0" applyAlignment="0" applyProtection="0"/>
    <xf numFmtId="170" fontId="4" fillId="0" borderId="0"/>
    <xf numFmtId="40" fontId="7" fillId="0" borderId="0" applyFont="0" applyFill="0" applyBorder="0" applyAlignment="0" applyProtection="0"/>
    <xf numFmtId="169" fontId="3" fillId="0" borderId="0" applyFont="0" applyFill="0" applyBorder="0" applyAlignment="0" applyProtection="0"/>
    <xf numFmtId="169" fontId="1" fillId="0" borderId="0" applyFont="0" applyFill="0" applyBorder="0" applyAlignment="0" applyProtection="0"/>
    <xf numFmtId="43"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2" fillId="0" borderId="0" applyFont="0" applyFill="0" applyBorder="0" applyAlignment="0" applyProtection="0"/>
    <xf numFmtId="171" fontId="4" fillId="0" borderId="0"/>
    <xf numFmtId="164" fontId="4" fillId="0" borderId="0" applyFont="0" applyFill="0" applyBorder="0" applyAlignment="0" applyProtection="0"/>
    <xf numFmtId="164" fontId="4" fillId="0" borderId="0" applyFont="0" applyFill="0" applyBorder="0" applyAlignment="0" applyProtection="0"/>
    <xf numFmtId="166" fontId="10" fillId="0" borderId="0" applyFont="0" applyFill="0" applyBorder="0" applyAlignment="0" applyProtection="0"/>
    <xf numFmtId="174" fontId="7" fillId="0" borderId="0" applyFont="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173" fontId="6" fillId="0" borderId="0"/>
    <xf numFmtId="176" fontId="4" fillId="0" borderId="0"/>
    <xf numFmtId="0" fontId="10" fillId="0" borderId="0"/>
    <xf numFmtId="0" fontId="4" fillId="0" borderId="0"/>
    <xf numFmtId="9" fontId="7" fillId="0" borderId="0" applyFont="0" applyFill="0" applyBorder="0" applyAlignment="0" applyProtection="0"/>
    <xf numFmtId="9" fontId="4" fillId="0" borderId="0" applyFont="0" applyFill="0" applyBorder="0" applyAlignment="0" applyProtection="0"/>
    <xf numFmtId="177" fontId="10" fillId="0" borderId="0"/>
  </cellStyleXfs>
  <cellXfs count="221">
    <xf numFmtId="0" fontId="0" fillId="0" borderId="0" xfId="0"/>
    <xf numFmtId="0" fontId="12" fillId="0" borderId="0" xfId="0" applyFont="1" applyAlignment="1">
      <alignment vertical="center"/>
    </xf>
    <xf numFmtId="0" fontId="11" fillId="0" borderId="0" xfId="0" applyFont="1" applyAlignment="1">
      <alignment horizontal="center" vertical="center"/>
    </xf>
    <xf numFmtId="166" fontId="11" fillId="0" borderId="0" xfId="27"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4" fontId="11" fillId="0" borderId="0" xfId="0" applyNumberFormat="1" applyFont="1" applyAlignment="1">
      <alignment horizontal="center" vertical="center"/>
    </xf>
    <xf numFmtId="166" fontId="11" fillId="0" borderId="0" xfId="27" applyFont="1" applyAlignment="1">
      <alignment horizontal="center" vertical="center"/>
    </xf>
    <xf numFmtId="0" fontId="14" fillId="0" borderId="0" xfId="3" applyFont="1" applyFill="1" applyBorder="1" applyAlignment="1" applyProtection="1">
      <alignment vertical="center"/>
    </xf>
    <xf numFmtId="0" fontId="13" fillId="0" borderId="0" xfId="0" applyFont="1" applyAlignment="1">
      <alignment vertical="center" wrapText="1"/>
    </xf>
    <xf numFmtId="2" fontId="17" fillId="5" borderId="3" xfId="0" applyNumberFormat="1" applyFont="1" applyFill="1" applyBorder="1" applyAlignment="1">
      <alignment horizontal="center" vertical="center" wrapText="1"/>
    </xf>
    <xf numFmtId="0" fontId="17" fillId="5" borderId="3" xfId="0" applyFont="1" applyFill="1" applyBorder="1" applyAlignment="1">
      <alignment horizontal="center" vertical="center" wrapText="1"/>
    </xf>
    <xf numFmtId="177" fontId="10" fillId="0" borderId="0" xfId="49"/>
    <xf numFmtId="177" fontId="20" fillId="0" borderId="0" xfId="49" applyFont="1"/>
    <xf numFmtId="177" fontId="23" fillId="0" borderId="0" xfId="49" applyFont="1"/>
    <xf numFmtId="2" fontId="22" fillId="6" borderId="5" xfId="49" applyNumberFormat="1" applyFont="1" applyFill="1" applyBorder="1" applyAlignment="1">
      <alignment horizontal="centerContinuous" vertical="center"/>
    </xf>
    <xf numFmtId="2" fontId="22" fillId="6" borderId="4" xfId="49" applyNumberFormat="1" applyFont="1" applyFill="1" applyBorder="1" applyAlignment="1">
      <alignment horizontal="centerContinuous" vertical="center"/>
    </xf>
    <xf numFmtId="2" fontId="22" fillId="7" borderId="6" xfId="49" applyNumberFormat="1" applyFont="1" applyFill="1" applyBorder="1" applyAlignment="1">
      <alignment horizontal="centerContinuous" vertical="center"/>
    </xf>
    <xf numFmtId="2" fontId="22" fillId="7" borderId="7" xfId="49" applyNumberFormat="1" applyFont="1" applyFill="1" applyBorder="1" applyAlignment="1">
      <alignment horizontal="centerContinuous" vertical="center"/>
    </xf>
    <xf numFmtId="2" fontId="22" fillId="7" borderId="8" xfId="49" applyNumberFormat="1" applyFont="1" applyFill="1" applyBorder="1" applyAlignment="1">
      <alignment horizontal="centerContinuous" vertical="center"/>
    </xf>
    <xf numFmtId="177" fontId="10" fillId="0" borderId="9" xfId="49" applyBorder="1"/>
    <xf numFmtId="2" fontId="24" fillId="6" borderId="10" xfId="49" applyNumberFormat="1" applyFont="1" applyFill="1" applyBorder="1" applyAlignment="1">
      <alignment horizontal="centerContinuous" vertical="center"/>
    </xf>
    <xf numFmtId="2" fontId="24" fillId="8" borderId="11" xfId="49" applyNumberFormat="1" applyFont="1" applyFill="1" applyBorder="1" applyAlignment="1">
      <alignment horizontal="centerContinuous" vertical="center"/>
    </xf>
    <xf numFmtId="177" fontId="10" fillId="8" borderId="0" xfId="49" applyFill="1"/>
    <xf numFmtId="2" fontId="25" fillId="6" borderId="12" xfId="49" applyNumberFormat="1" applyFont="1" applyFill="1" applyBorder="1" applyAlignment="1">
      <alignment horizontal="center" vertical="center"/>
    </xf>
    <xf numFmtId="2" fontId="25" fillId="7" borderId="13" xfId="49" applyNumberFormat="1" applyFont="1" applyFill="1" applyBorder="1" applyAlignment="1">
      <alignment horizontal="center"/>
    </xf>
    <xf numFmtId="2" fontId="25" fillId="7" borderId="14" xfId="49" applyNumberFormat="1" applyFont="1" applyFill="1" applyBorder="1" applyAlignment="1">
      <alignment horizontal="center"/>
    </xf>
    <xf numFmtId="2" fontId="25" fillId="7" borderId="15" xfId="49" applyNumberFormat="1" applyFont="1" applyFill="1" applyBorder="1" applyAlignment="1">
      <alignment horizontal="center"/>
    </xf>
    <xf numFmtId="2" fontId="24" fillId="6" borderId="0" xfId="49" applyNumberFormat="1" applyFont="1" applyFill="1" applyAlignment="1">
      <alignment horizontal="centerContinuous" vertical="center"/>
    </xf>
    <xf numFmtId="2" fontId="24" fillId="6" borderId="16" xfId="49" applyNumberFormat="1" applyFont="1" applyFill="1" applyBorder="1" applyAlignment="1">
      <alignment horizontal="centerContinuous" vertical="center"/>
    </xf>
    <xf numFmtId="177" fontId="10" fillId="8" borderId="0" xfId="49" applyFill="1" applyAlignment="1">
      <alignment horizontal="centerContinuous"/>
    </xf>
    <xf numFmtId="2" fontId="25" fillId="6" borderId="16" xfId="49" applyNumberFormat="1" applyFont="1" applyFill="1" applyBorder="1" applyAlignment="1">
      <alignment horizontal="center" vertical="center"/>
    </xf>
    <xf numFmtId="2" fontId="25" fillId="7" borderId="17" xfId="49" applyNumberFormat="1" applyFont="1" applyFill="1" applyBorder="1" applyAlignment="1">
      <alignment horizontal="center"/>
    </xf>
    <xf numFmtId="2" fontId="25" fillId="7" borderId="11" xfId="49" applyNumberFormat="1" applyFont="1" applyFill="1" applyBorder="1" applyAlignment="1">
      <alignment horizontal="center"/>
    </xf>
    <xf numFmtId="2" fontId="26" fillId="7" borderId="18" xfId="49" applyNumberFormat="1" applyFont="1" applyFill="1" applyBorder="1" applyAlignment="1">
      <alignment horizontal="center"/>
    </xf>
    <xf numFmtId="2" fontId="24" fillId="6" borderId="19" xfId="49" applyNumberFormat="1" applyFont="1" applyFill="1" applyBorder="1" applyAlignment="1">
      <alignment vertical="center"/>
    </xf>
    <xf numFmtId="2" fontId="24" fillId="6" borderId="20" xfId="49" applyNumberFormat="1" applyFont="1" applyFill="1" applyBorder="1" applyAlignment="1">
      <alignment vertical="center"/>
    </xf>
    <xf numFmtId="2" fontId="25" fillId="6" borderId="21" xfId="49" applyNumberFormat="1" applyFont="1" applyFill="1" applyBorder="1" applyAlignment="1">
      <alignment horizontal="center" vertical="center"/>
    </xf>
    <xf numFmtId="2" fontId="25" fillId="7" borderId="22" xfId="49" applyNumberFormat="1" applyFont="1" applyFill="1" applyBorder="1" applyAlignment="1">
      <alignment horizontal="center"/>
    </xf>
    <xf numFmtId="2" fontId="25" fillId="7" borderId="20" xfId="49" applyNumberFormat="1" applyFont="1" applyFill="1" applyBorder="1" applyAlignment="1">
      <alignment horizontal="center"/>
    </xf>
    <xf numFmtId="2" fontId="25" fillId="7" borderId="23" xfId="49" applyNumberFormat="1" applyFont="1" applyFill="1" applyBorder="1" applyAlignment="1">
      <alignment horizontal="center"/>
    </xf>
    <xf numFmtId="2" fontId="27" fillId="0" borderId="24" xfId="49" applyNumberFormat="1" applyFont="1" applyBorder="1"/>
    <xf numFmtId="2" fontId="4" fillId="0" borderId="24" xfId="49" applyNumberFormat="1" applyFont="1" applyBorder="1"/>
    <xf numFmtId="2" fontId="28" fillId="0" borderId="24" xfId="49" applyNumberFormat="1" applyFont="1" applyBorder="1"/>
    <xf numFmtId="2" fontId="26" fillId="0" borderId="24" xfId="49" applyNumberFormat="1" applyFont="1" applyBorder="1"/>
    <xf numFmtId="2" fontId="27" fillId="0" borderId="25" xfId="49" applyNumberFormat="1" applyFont="1" applyBorder="1"/>
    <xf numFmtId="2" fontId="29" fillId="0" borderId="26" xfId="49" applyNumberFormat="1" applyFont="1" applyBorder="1" applyProtection="1">
      <protection locked="0"/>
    </xf>
    <xf numFmtId="2" fontId="4" fillId="0" borderId="27" xfId="49" applyNumberFormat="1" applyFont="1" applyBorder="1"/>
    <xf numFmtId="2" fontId="29" fillId="0" borderId="27" xfId="49" applyNumberFormat="1" applyFont="1" applyBorder="1" applyProtection="1">
      <protection locked="0"/>
    </xf>
    <xf numFmtId="2" fontId="4" fillId="0" borderId="26" xfId="49" applyNumberFormat="1" applyFont="1" applyBorder="1"/>
    <xf numFmtId="2" fontId="28" fillId="0" borderId="28" xfId="49" applyNumberFormat="1" applyFont="1" applyBorder="1"/>
    <xf numFmtId="2" fontId="28" fillId="0" borderId="29" xfId="49" applyNumberFormat="1" applyFont="1" applyBorder="1"/>
    <xf numFmtId="4" fontId="28" fillId="0" borderId="29" xfId="49" applyNumberFormat="1" applyFont="1" applyBorder="1"/>
    <xf numFmtId="2" fontId="4" fillId="0" borderId="29" xfId="49" applyNumberFormat="1" applyFont="1" applyBorder="1"/>
    <xf numFmtId="2" fontId="26" fillId="0" borderId="29" xfId="49" applyNumberFormat="1" applyFont="1" applyBorder="1"/>
    <xf numFmtId="4" fontId="4" fillId="0" borderId="29" xfId="49" applyNumberFormat="1" applyFont="1" applyBorder="1"/>
    <xf numFmtId="4" fontId="28" fillId="0" borderId="30" xfId="49" applyNumberFormat="1" applyFont="1" applyBorder="1"/>
    <xf numFmtId="177" fontId="10" fillId="0" borderId="17" xfId="49" applyBorder="1"/>
    <xf numFmtId="2" fontId="22" fillId="0" borderId="31" xfId="49" applyNumberFormat="1" applyFont="1" applyBorder="1" applyAlignment="1">
      <alignment horizontal="center" vertical="center"/>
    </xf>
    <xf numFmtId="2" fontId="22" fillId="0" borderId="32" xfId="49" applyNumberFormat="1" applyFont="1" applyBorder="1" applyAlignment="1">
      <alignment horizontal="left" vertical="center"/>
    </xf>
    <xf numFmtId="2" fontId="22" fillId="0" borderId="33" xfId="49" applyNumberFormat="1" applyFont="1" applyBorder="1"/>
    <xf numFmtId="177" fontId="10" fillId="0" borderId="28" xfId="49" applyBorder="1"/>
    <xf numFmtId="4" fontId="30" fillId="0" borderId="32" xfId="49" applyNumberFormat="1" applyFont="1" applyBorder="1"/>
    <xf numFmtId="2" fontId="30" fillId="0" borderId="34" xfId="49" applyNumberFormat="1" applyFont="1" applyBorder="1"/>
    <xf numFmtId="2" fontId="31" fillId="0" borderId="34" xfId="49" applyNumberFormat="1" applyFont="1" applyBorder="1"/>
    <xf numFmtId="4" fontId="4" fillId="0" borderId="34" xfId="49" applyNumberFormat="1" applyFont="1" applyBorder="1"/>
    <xf numFmtId="4" fontId="28" fillId="0" borderId="34" xfId="49" applyNumberFormat="1" applyFont="1" applyBorder="1"/>
    <xf numFmtId="4" fontId="28" fillId="0" borderId="1" xfId="49" applyNumberFormat="1" applyFont="1" applyBorder="1"/>
    <xf numFmtId="4" fontId="28" fillId="0" borderId="35" xfId="49" applyNumberFormat="1" applyFont="1" applyBorder="1"/>
    <xf numFmtId="2" fontId="29" fillId="0" borderId="31" xfId="49" applyNumberFormat="1" applyFont="1" applyBorder="1" applyAlignment="1">
      <alignment horizontal="center" vertical="center"/>
    </xf>
    <xf numFmtId="169" fontId="29" fillId="0" borderId="32" xfId="49" applyNumberFormat="1" applyFont="1" applyBorder="1" applyAlignment="1">
      <alignment horizontal="left" vertical="center"/>
    </xf>
    <xf numFmtId="2" fontId="29" fillId="0" borderId="32" xfId="49" applyNumberFormat="1" applyFont="1" applyBorder="1" applyAlignment="1">
      <alignment horizontal="left" vertical="center"/>
    </xf>
    <xf numFmtId="2" fontId="29" fillId="0" borderId="33" xfId="49" applyNumberFormat="1" applyFont="1" applyBorder="1" applyAlignment="1">
      <alignment horizontal="right"/>
    </xf>
    <xf numFmtId="2" fontId="30" fillId="0" borderId="33" xfId="49" applyNumberFormat="1" applyFont="1" applyBorder="1"/>
    <xf numFmtId="4" fontId="30" fillId="0" borderId="34" xfId="49" applyNumberFormat="1" applyFont="1" applyBorder="1"/>
    <xf numFmtId="2" fontId="32" fillId="0" borderId="36" xfId="49" applyNumberFormat="1" applyFont="1" applyBorder="1" applyAlignment="1">
      <alignment horizontal="center" vertical="center"/>
    </xf>
    <xf numFmtId="2" fontId="29" fillId="0" borderId="31" xfId="49" applyNumberFormat="1" applyFont="1" applyBorder="1"/>
    <xf numFmtId="2" fontId="29" fillId="0" borderId="32" xfId="49" applyNumberFormat="1" applyFont="1" applyBorder="1"/>
    <xf numFmtId="2" fontId="33" fillId="0" borderId="33" xfId="49" applyNumberFormat="1" applyFont="1" applyBorder="1"/>
    <xf numFmtId="4" fontId="32" fillId="0" borderId="34" xfId="49" applyNumberFormat="1" applyFont="1" applyBorder="1" applyProtection="1">
      <protection locked="0"/>
    </xf>
    <xf numFmtId="2" fontId="32" fillId="0" borderId="34" xfId="49" applyNumberFormat="1" applyFont="1" applyBorder="1"/>
    <xf numFmtId="3" fontId="29" fillId="0" borderId="34" xfId="49" applyNumberFormat="1" applyFont="1" applyBorder="1" applyAlignment="1" applyProtection="1">
      <alignment horizontal="center"/>
      <protection locked="0"/>
    </xf>
    <xf numFmtId="4" fontId="34" fillId="9" borderId="34" xfId="49" applyNumberFormat="1" applyFont="1" applyFill="1" applyBorder="1"/>
    <xf numFmtId="4" fontId="34" fillId="9" borderId="1" xfId="49" applyNumberFormat="1" applyFont="1" applyFill="1" applyBorder="1"/>
    <xf numFmtId="4" fontId="34" fillId="0" borderId="35" xfId="49" applyNumberFormat="1" applyFont="1" applyBorder="1"/>
    <xf numFmtId="177" fontId="10" fillId="0" borderId="37" xfId="49" applyBorder="1"/>
    <xf numFmtId="2" fontId="29" fillId="0" borderId="33" xfId="49" applyNumberFormat="1" applyFont="1" applyBorder="1"/>
    <xf numFmtId="2" fontId="33" fillId="0" borderId="38" xfId="49" applyNumberFormat="1" applyFont="1" applyBorder="1"/>
    <xf numFmtId="2" fontId="29" fillId="0" borderId="38" xfId="49" applyNumberFormat="1" applyFont="1" applyBorder="1" applyAlignment="1">
      <alignment horizontal="right"/>
    </xf>
    <xf numFmtId="2" fontId="30" fillId="0" borderId="32" xfId="49" applyNumberFormat="1" applyFont="1" applyBorder="1"/>
    <xf numFmtId="4" fontId="32" fillId="0" borderId="39" xfId="49" applyNumberFormat="1" applyFont="1" applyBorder="1" applyProtection="1">
      <protection locked="0"/>
    </xf>
    <xf numFmtId="2" fontId="32" fillId="0" borderId="36" xfId="49" applyNumberFormat="1" applyFont="1" applyBorder="1"/>
    <xf numFmtId="3" fontId="29" fillId="0" borderId="36" xfId="49" applyNumberFormat="1" applyFont="1" applyBorder="1" applyAlignment="1" applyProtection="1">
      <alignment horizontal="center"/>
      <protection locked="0"/>
    </xf>
    <xf numFmtId="4" fontId="34" fillId="0" borderId="40" xfId="49" applyNumberFormat="1" applyFont="1" applyBorder="1"/>
    <xf numFmtId="2" fontId="30" fillId="0" borderId="41" xfId="49" applyNumberFormat="1" applyFont="1" applyBorder="1" applyProtection="1">
      <protection locked="0"/>
    </xf>
    <xf numFmtId="177" fontId="10" fillId="0" borderId="41" xfId="49" applyBorder="1"/>
    <xf numFmtId="177" fontId="10" fillId="0" borderId="42" xfId="49" applyBorder="1"/>
    <xf numFmtId="4" fontId="32" fillId="0" borderId="42" xfId="49" applyNumberFormat="1" applyFont="1" applyBorder="1" applyProtection="1">
      <protection locked="0"/>
    </xf>
    <xf numFmtId="2" fontId="35" fillId="0" borderId="43" xfId="49" applyNumberFormat="1" applyFont="1" applyBorder="1"/>
    <xf numFmtId="3" fontId="29" fillId="0" borderId="43" xfId="49" applyNumberFormat="1" applyFont="1" applyBorder="1" applyAlignment="1" applyProtection="1">
      <alignment horizontal="center"/>
      <protection locked="0"/>
    </xf>
    <xf numFmtId="4" fontId="34" fillId="9" borderId="43" xfId="49" applyNumberFormat="1" applyFont="1" applyFill="1" applyBorder="1"/>
    <xf numFmtId="4" fontId="34" fillId="9" borderId="44" xfId="49" applyNumberFormat="1" applyFont="1" applyFill="1" applyBorder="1"/>
    <xf numFmtId="4" fontId="34" fillId="0" borderId="45" xfId="49" applyNumberFormat="1" applyFont="1" applyBorder="1"/>
    <xf numFmtId="2" fontId="36" fillId="9" borderId="0" xfId="49" applyNumberFormat="1" applyFont="1" applyFill="1"/>
    <xf numFmtId="4" fontId="37" fillId="9" borderId="46" xfId="49" applyNumberFormat="1" applyFont="1" applyFill="1" applyBorder="1"/>
    <xf numFmtId="4" fontId="37" fillId="9" borderId="28" xfId="49" applyNumberFormat="1" applyFont="1" applyFill="1" applyBorder="1"/>
    <xf numFmtId="2" fontId="37" fillId="9" borderId="29" xfId="49" applyNumberFormat="1" applyFont="1" applyFill="1" applyBorder="1"/>
    <xf numFmtId="3" fontId="38" fillId="9" borderId="29" xfId="49" applyNumberFormat="1" applyFont="1" applyFill="1" applyBorder="1" applyAlignment="1">
      <alignment horizontal="center"/>
    </xf>
    <xf numFmtId="4" fontId="38" fillId="9" borderId="29" xfId="49" applyNumberFormat="1" applyFont="1" applyFill="1" applyBorder="1"/>
    <xf numFmtId="4" fontId="38" fillId="9" borderId="47" xfId="49" applyNumberFormat="1" applyFont="1" applyFill="1" applyBorder="1"/>
    <xf numFmtId="2" fontId="33" fillId="0" borderId="31" xfId="49" applyNumberFormat="1" applyFont="1" applyBorder="1"/>
    <xf numFmtId="2" fontId="29" fillId="0" borderId="32" xfId="49" applyNumberFormat="1" applyFont="1" applyBorder="1" applyAlignment="1">
      <alignment horizontal="right"/>
    </xf>
    <xf numFmtId="177" fontId="10" fillId="0" borderId="33" xfId="49" applyBorder="1"/>
    <xf numFmtId="177" fontId="10" fillId="0" borderId="32" xfId="49" applyBorder="1"/>
    <xf numFmtId="2" fontId="22" fillId="0" borderId="33" xfId="49" applyNumberFormat="1" applyFont="1" applyBorder="1" applyAlignment="1">
      <alignment horizontal="center" vertical="center"/>
    </xf>
    <xf numFmtId="2" fontId="22" fillId="0" borderId="27" xfId="49" applyNumberFormat="1" applyFont="1" applyBorder="1"/>
    <xf numFmtId="2" fontId="29" fillId="0" borderId="33" xfId="49" applyNumberFormat="1" applyFont="1" applyBorder="1" applyAlignment="1">
      <alignment horizontal="center" vertical="center"/>
    </xf>
    <xf numFmtId="2" fontId="29" fillId="0" borderId="33" xfId="49" applyNumberFormat="1" applyFont="1" applyBorder="1" applyAlignment="1">
      <alignment horizontal="centerContinuous"/>
    </xf>
    <xf numFmtId="2" fontId="30" fillId="0" borderId="32" xfId="49" applyNumberFormat="1" applyFont="1" applyBorder="1" applyAlignment="1">
      <alignment horizontal="centerContinuous"/>
    </xf>
    <xf numFmtId="4" fontId="32" fillId="0" borderId="32" xfId="49" applyNumberFormat="1" applyFont="1" applyBorder="1" applyProtection="1">
      <protection locked="0"/>
    </xf>
    <xf numFmtId="2" fontId="30" fillId="0" borderId="39" xfId="49" applyNumberFormat="1" applyFont="1" applyBorder="1" applyAlignment="1">
      <alignment horizontal="centerContinuous"/>
    </xf>
    <xf numFmtId="2" fontId="29" fillId="0" borderId="38" xfId="49" applyNumberFormat="1" applyFont="1" applyBorder="1" applyAlignment="1">
      <alignment horizontal="centerContinuous"/>
    </xf>
    <xf numFmtId="4" fontId="34" fillId="9" borderId="36" xfId="49" applyNumberFormat="1" applyFont="1" applyFill="1" applyBorder="1"/>
    <xf numFmtId="4" fontId="34" fillId="9" borderId="48" xfId="49" applyNumberFormat="1" applyFont="1" applyFill="1" applyBorder="1"/>
    <xf numFmtId="2" fontId="29" fillId="0" borderId="38" xfId="49" applyNumberFormat="1" applyFont="1" applyBorder="1" applyAlignment="1">
      <alignment horizontal="left" vertical="center"/>
    </xf>
    <xf numFmtId="4" fontId="4" fillId="0" borderId="1" xfId="49" applyNumberFormat="1" applyFont="1" applyBorder="1"/>
    <xf numFmtId="2" fontId="30" fillId="0" borderId="27" xfId="49" applyNumberFormat="1" applyFont="1" applyBorder="1"/>
    <xf numFmtId="178" fontId="29" fillId="0" borderId="36" xfId="49" applyNumberFormat="1" applyFont="1" applyBorder="1" applyAlignment="1" applyProtection="1">
      <alignment horizontal="center"/>
      <protection locked="0"/>
    </xf>
    <xf numFmtId="2" fontId="22" fillId="0" borderId="27" xfId="49" applyNumberFormat="1" applyFont="1" applyBorder="1" applyAlignment="1">
      <alignment vertical="center"/>
    </xf>
    <xf numFmtId="2" fontId="40" fillId="0" borderId="38" xfId="49" applyNumberFormat="1" applyFont="1" applyBorder="1"/>
    <xf numFmtId="4" fontId="41" fillId="0" borderId="39" xfId="49" applyNumberFormat="1" applyFont="1" applyBorder="1" applyProtection="1">
      <protection locked="0"/>
    </xf>
    <xf numFmtId="2" fontId="41" fillId="0" borderId="36" xfId="49" applyNumberFormat="1" applyFont="1" applyBorder="1"/>
    <xf numFmtId="178" fontId="42" fillId="0" borderId="36" xfId="49" applyNumberFormat="1" applyFont="1" applyBorder="1" applyAlignment="1" applyProtection="1">
      <alignment horizontal="center"/>
      <protection locked="0"/>
    </xf>
    <xf numFmtId="2" fontId="43" fillId="0" borderId="38" xfId="49" applyNumberFormat="1" applyFont="1" applyBorder="1"/>
    <xf numFmtId="2" fontId="44" fillId="0" borderId="38" xfId="49" applyNumberFormat="1" applyFont="1" applyBorder="1" applyAlignment="1">
      <alignment horizontal="centerContinuous"/>
    </xf>
    <xf numFmtId="2" fontId="45" fillId="0" borderId="32" xfId="49" applyNumberFormat="1" applyFont="1" applyBorder="1" applyAlignment="1">
      <alignment horizontal="centerContinuous"/>
    </xf>
    <xf numFmtId="4" fontId="46" fillId="0" borderId="39" xfId="49" applyNumberFormat="1" applyFont="1" applyBorder="1" applyProtection="1">
      <protection locked="0"/>
    </xf>
    <xf numFmtId="2" fontId="46" fillId="0" borderId="36" xfId="49" applyNumberFormat="1" applyFont="1" applyBorder="1"/>
    <xf numFmtId="3" fontId="44" fillId="0" borderId="36" xfId="49" applyNumberFormat="1" applyFont="1" applyBorder="1" applyAlignment="1" applyProtection="1">
      <alignment horizontal="center"/>
      <protection locked="0"/>
    </xf>
    <xf numFmtId="2" fontId="44" fillId="0" borderId="38" xfId="49" applyNumberFormat="1" applyFont="1" applyBorder="1" applyAlignment="1">
      <alignment horizontal="right"/>
    </xf>
    <xf numFmtId="2" fontId="45" fillId="0" borderId="39" xfId="49" applyNumberFormat="1" applyFont="1" applyBorder="1" applyAlignment="1">
      <alignment horizontal="centerContinuous"/>
    </xf>
    <xf numFmtId="169" fontId="16" fillId="4" borderId="50" xfId="0" applyNumberFormat="1" applyFont="1" applyFill="1" applyBorder="1" applyAlignment="1">
      <alignment vertical="center"/>
    </xf>
    <xf numFmtId="169" fontId="16" fillId="4" borderId="51" xfId="0" applyNumberFormat="1" applyFont="1" applyFill="1" applyBorder="1" applyAlignment="1">
      <alignment vertical="center"/>
    </xf>
    <xf numFmtId="166" fontId="16" fillId="4" borderId="52" xfId="27" applyFont="1" applyFill="1" applyBorder="1" applyAlignment="1">
      <alignment vertical="center"/>
    </xf>
    <xf numFmtId="169" fontId="16" fillId="4" borderId="49" xfId="0" applyNumberFormat="1" applyFont="1" applyFill="1" applyBorder="1" applyAlignment="1">
      <alignment horizontal="center" vertical="center"/>
    </xf>
    <xf numFmtId="169" fontId="16" fillId="4" borderId="50" xfId="0" applyNumberFormat="1" applyFont="1" applyFill="1" applyBorder="1" applyAlignment="1">
      <alignment horizontal="center" vertical="center" wrapText="1"/>
    </xf>
    <xf numFmtId="0" fontId="18" fillId="2" borderId="10" xfId="0" applyFont="1" applyFill="1" applyBorder="1" applyAlignment="1">
      <alignment horizontal="centerContinuous" vertical="center" wrapText="1"/>
    </xf>
    <xf numFmtId="0" fontId="18" fillId="2" borderId="56" xfId="0" applyFont="1" applyFill="1" applyBorder="1" applyAlignment="1">
      <alignment horizontal="centerContinuous" vertical="center" wrapText="1"/>
    </xf>
    <xf numFmtId="0" fontId="19" fillId="2" borderId="57" xfId="0" applyFont="1" applyFill="1" applyBorder="1" applyAlignment="1">
      <alignment horizontal="centerContinuous" vertical="center" wrapText="1"/>
    </xf>
    <xf numFmtId="0" fontId="19" fillId="2" borderId="58" xfId="0" applyFont="1" applyFill="1" applyBorder="1" applyAlignment="1">
      <alignment horizontal="centerContinuous" vertical="center" wrapText="1"/>
    </xf>
    <xf numFmtId="0" fontId="19" fillId="2" borderId="59" xfId="0" applyFont="1" applyFill="1" applyBorder="1" applyAlignment="1">
      <alignment horizontal="centerContinuous" vertical="center" wrapText="1"/>
    </xf>
    <xf numFmtId="2" fontId="15" fillId="0" borderId="3" xfId="0" applyNumberFormat="1" applyFont="1" applyBorder="1" applyAlignment="1">
      <alignment horizontal="center" vertical="center" wrapText="1"/>
    </xf>
    <xf numFmtId="0" fontId="4" fillId="0" borderId="3" xfId="0" applyFont="1" applyBorder="1" applyAlignment="1">
      <alignment horizontal="justify" vertical="center" wrapText="1"/>
    </xf>
    <xf numFmtId="4" fontId="4" fillId="0" borderId="3" xfId="0" applyNumberFormat="1" applyFont="1" applyBorder="1" applyAlignment="1">
      <alignment horizontal="center" vertical="center"/>
    </xf>
    <xf numFmtId="0" fontId="4" fillId="0" borderId="3" xfId="0" applyFont="1" applyBorder="1" applyAlignment="1">
      <alignment horizontal="center" vertical="center"/>
    </xf>
    <xf numFmtId="166" fontId="15" fillId="0" borderId="3" xfId="27" applyFont="1" applyFill="1" applyBorder="1" applyAlignment="1">
      <alignment horizontal="center" vertical="center" wrapText="1"/>
    </xf>
    <xf numFmtId="166" fontId="16" fillId="0" borderId="3" xfId="27" applyFont="1" applyFill="1" applyBorder="1" applyAlignment="1">
      <alignment vertical="center"/>
    </xf>
    <xf numFmtId="2" fontId="4" fillId="0" borderId="3" xfId="0" applyNumberFormat="1" applyFont="1" applyBorder="1" applyAlignment="1">
      <alignment horizontal="center" vertical="center"/>
    </xf>
    <xf numFmtId="0" fontId="4" fillId="0" borderId="0" xfId="0" applyFont="1" applyAlignment="1">
      <alignment vertical="center"/>
    </xf>
    <xf numFmtId="0" fontId="47" fillId="0" borderId="0" xfId="0" applyFont="1" applyAlignment="1">
      <alignment horizontal="center" vertical="center"/>
    </xf>
    <xf numFmtId="0" fontId="47" fillId="0" borderId="0" xfId="0" applyFont="1" applyAlignment="1">
      <alignment vertical="center"/>
    </xf>
    <xf numFmtId="4" fontId="47" fillId="0" borderId="0" xfId="0" applyNumberFormat="1" applyFont="1" applyAlignment="1">
      <alignment horizontal="center" vertical="center"/>
    </xf>
    <xf numFmtId="166" fontId="47" fillId="0" borderId="0" xfId="27" applyFont="1" applyAlignment="1">
      <alignment horizontal="center" vertical="center"/>
    </xf>
    <xf numFmtId="166" fontId="47" fillId="0" borderId="0" xfId="27" applyFont="1" applyAlignment="1">
      <alignment vertical="center"/>
    </xf>
    <xf numFmtId="0" fontId="27" fillId="0" borderId="0" xfId="0" applyFont="1" applyAlignment="1">
      <alignment vertical="center"/>
    </xf>
    <xf numFmtId="0" fontId="15" fillId="0" borderId="60" xfId="0" applyFont="1" applyBorder="1" applyAlignment="1">
      <alignment horizontal="center" vertical="center" wrapText="1"/>
    </xf>
    <xf numFmtId="0" fontId="15" fillId="0" borderId="61" xfId="0" applyFont="1" applyBorder="1" applyAlignment="1">
      <alignment vertical="center" wrapText="1"/>
    </xf>
    <xf numFmtId="4" fontId="15" fillId="0" borderId="61" xfId="0" applyNumberFormat="1" applyFont="1" applyBorder="1" applyAlignment="1">
      <alignment horizontal="center" vertical="center" wrapText="1"/>
    </xf>
    <xf numFmtId="0" fontId="15" fillId="0" borderId="61" xfId="0" applyFont="1" applyBorder="1" applyAlignment="1">
      <alignment horizontal="center" vertical="center" wrapText="1"/>
    </xf>
    <xf numFmtId="166" fontId="15" fillId="0" borderId="61" xfId="27" applyFont="1" applyFill="1" applyBorder="1" applyAlignment="1">
      <alignment horizontal="center" vertical="center" wrapText="1"/>
    </xf>
    <xf numFmtId="166" fontId="16" fillId="0" borderId="2" xfId="27" applyFont="1" applyFill="1" applyBorder="1" applyAlignment="1">
      <alignment vertical="center" wrapText="1"/>
    </xf>
    <xf numFmtId="2" fontId="16" fillId="10" borderId="3" xfId="0" applyNumberFormat="1" applyFont="1" applyFill="1" applyBorder="1" applyAlignment="1">
      <alignment horizontal="center" vertical="center" wrapText="1"/>
    </xf>
    <xf numFmtId="0" fontId="16" fillId="10" borderId="3" xfId="0" applyFont="1" applyFill="1" applyBorder="1" applyAlignment="1">
      <alignment horizontal="justify" vertical="center" wrapText="1"/>
    </xf>
    <xf numFmtId="166" fontId="16" fillId="10" borderId="3" xfId="27" applyFont="1" applyFill="1" applyBorder="1" applyAlignment="1">
      <alignment vertical="center"/>
    </xf>
    <xf numFmtId="0" fontId="15" fillId="0" borderId="3" xfId="0" applyFont="1" applyBorder="1" applyAlignment="1">
      <alignment horizontal="center" vertical="center" wrapText="1"/>
    </xf>
    <xf numFmtId="0" fontId="15" fillId="0" borderId="3" xfId="0" applyFont="1" applyBorder="1" applyAlignment="1">
      <alignment horizontal="justify" vertical="center" wrapText="1"/>
    </xf>
    <xf numFmtId="166" fontId="15" fillId="0" borderId="3" xfId="36" applyFont="1" applyFill="1" applyBorder="1" applyAlignment="1">
      <alignment horizontal="center" vertical="center" wrapText="1"/>
    </xf>
    <xf numFmtId="166" fontId="16" fillId="0" borderId="3" xfId="36" applyFont="1" applyFill="1" applyBorder="1" applyAlignment="1">
      <alignment vertical="center" wrapText="1"/>
    </xf>
    <xf numFmtId="169" fontId="15" fillId="0" borderId="3" xfId="0" applyNumberFormat="1" applyFont="1" applyBorder="1" applyAlignment="1">
      <alignment horizontal="center" vertical="center" wrapText="1"/>
    </xf>
    <xf numFmtId="4" fontId="15" fillId="0" borderId="3" xfId="0" applyNumberFormat="1" applyFont="1" applyBorder="1" applyAlignment="1">
      <alignment horizontal="center" vertical="center" wrapText="1"/>
    </xf>
    <xf numFmtId="169" fontId="15" fillId="0" borderId="3" xfId="0" applyNumberFormat="1" applyFont="1" applyBorder="1" applyAlignment="1">
      <alignment horizontal="justify" vertical="center" wrapText="1"/>
    </xf>
    <xf numFmtId="166" fontId="16" fillId="0" borderId="3" xfId="36" applyFont="1" applyFill="1" applyBorder="1" applyAlignment="1">
      <alignment vertical="center"/>
    </xf>
    <xf numFmtId="2" fontId="16" fillId="3" borderId="3" xfId="0" applyNumberFormat="1" applyFont="1" applyFill="1" applyBorder="1" applyAlignment="1">
      <alignment horizontal="center" vertical="center" wrapText="1"/>
    </xf>
    <xf numFmtId="0" fontId="16" fillId="3" borderId="3" xfId="0" applyFont="1" applyFill="1" applyBorder="1" applyAlignment="1">
      <alignment horizontal="justify" vertical="center" wrapText="1"/>
    </xf>
    <xf numFmtId="4" fontId="16" fillId="3" borderId="3" xfId="4" applyNumberFormat="1" applyFont="1" applyFill="1" applyBorder="1" applyAlignment="1">
      <alignment horizontal="center" vertical="center"/>
    </xf>
    <xf numFmtId="166" fontId="16" fillId="3" borderId="3" xfId="36" applyFont="1" applyFill="1" applyBorder="1" applyAlignment="1">
      <alignment horizontal="center" vertical="center"/>
    </xf>
    <xf numFmtId="166" fontId="16" fillId="3" borderId="3" xfId="36" applyFont="1" applyFill="1" applyBorder="1" applyAlignment="1">
      <alignment vertical="center"/>
    </xf>
    <xf numFmtId="0" fontId="16" fillId="10" borderId="62" xfId="0" applyFont="1" applyFill="1" applyBorder="1" applyAlignment="1">
      <alignment horizontal="justify" vertical="center" wrapText="1"/>
    </xf>
    <xf numFmtId="4" fontId="17" fillId="5" borderId="12" xfId="0" applyNumberFormat="1" applyFont="1" applyFill="1" applyBorder="1" applyAlignment="1">
      <alignment horizontal="center" vertical="center" wrapText="1"/>
    </xf>
    <xf numFmtId="0" fontId="17" fillId="5" borderId="12" xfId="0" applyFont="1" applyFill="1" applyBorder="1" applyAlignment="1">
      <alignment horizontal="center" vertical="center" wrapText="1"/>
    </xf>
    <xf numFmtId="166" fontId="17" fillId="5" borderId="12" xfId="27" applyFont="1" applyFill="1" applyBorder="1" applyAlignment="1">
      <alignment horizontal="center" vertical="center" wrapText="1"/>
    </xf>
    <xf numFmtId="2" fontId="4" fillId="0" borderId="63" xfId="0" applyNumberFormat="1" applyFont="1" applyBorder="1" applyAlignment="1">
      <alignment horizontal="center" vertical="center"/>
    </xf>
    <xf numFmtId="0" fontId="4" fillId="0" borderId="63" xfId="0" applyFont="1" applyBorder="1" applyAlignment="1">
      <alignment horizontal="center" vertical="center"/>
    </xf>
    <xf numFmtId="166" fontId="15" fillId="0" borderId="63" xfId="27" applyFont="1" applyFill="1" applyBorder="1" applyAlignment="1">
      <alignment horizontal="center" vertical="center" wrapText="1"/>
    </xf>
    <xf numFmtId="166" fontId="16" fillId="0" borderId="63" xfId="27" applyFont="1" applyFill="1" applyBorder="1" applyAlignment="1">
      <alignment vertical="center"/>
    </xf>
    <xf numFmtId="4" fontId="16" fillId="10" borderId="62" xfId="4" applyNumberFormat="1" applyFont="1" applyFill="1" applyBorder="1" applyAlignment="1">
      <alignment horizontal="center" vertical="center"/>
    </xf>
    <xf numFmtId="4" fontId="16" fillId="10" borderId="64" xfId="4" applyNumberFormat="1" applyFont="1" applyFill="1" applyBorder="1" applyAlignment="1">
      <alignment horizontal="center" vertical="center"/>
    </xf>
    <xf numFmtId="0" fontId="18" fillId="2" borderId="14" xfId="0" applyFont="1" applyFill="1" applyBorder="1" applyAlignment="1">
      <alignment horizontal="centerContinuous" wrapText="1"/>
    </xf>
    <xf numFmtId="0" fontId="48" fillId="0" borderId="3" xfId="0" applyFont="1" applyBorder="1" applyAlignment="1">
      <alignment horizontal="justify" vertical="center" wrapText="1"/>
    </xf>
    <xf numFmtId="0" fontId="15" fillId="0" borderId="12" xfId="0" applyFont="1" applyBorder="1" applyAlignment="1">
      <alignment horizontal="center" vertical="center" wrapText="1"/>
    </xf>
    <xf numFmtId="0" fontId="15" fillId="0" borderId="12" xfId="0" applyFont="1" applyBorder="1" applyAlignment="1">
      <alignment horizontal="justify" vertical="center" wrapText="1"/>
    </xf>
    <xf numFmtId="4" fontId="15" fillId="0" borderId="12" xfId="0" applyNumberFormat="1" applyFont="1" applyBorder="1" applyAlignment="1">
      <alignment horizontal="center" vertical="center" wrapText="1"/>
    </xf>
    <xf numFmtId="169" fontId="15" fillId="0" borderId="12" xfId="0" applyNumberFormat="1" applyFont="1" applyBorder="1" applyAlignment="1">
      <alignment horizontal="center" vertical="center" wrapText="1"/>
    </xf>
    <xf numFmtId="166" fontId="15" fillId="0" borderId="12" xfId="36" applyFont="1" applyFill="1" applyBorder="1" applyAlignment="1">
      <alignment horizontal="center" vertical="center" wrapText="1"/>
    </xf>
    <xf numFmtId="166" fontId="16" fillId="0" borderId="12" xfId="36" applyFont="1" applyFill="1" applyBorder="1" applyAlignment="1">
      <alignment vertical="center" wrapText="1"/>
    </xf>
    <xf numFmtId="2" fontId="16" fillId="10" borderId="63" xfId="0" applyNumberFormat="1" applyFont="1" applyFill="1" applyBorder="1" applyAlignment="1">
      <alignment horizontal="center" vertical="center" wrapText="1"/>
    </xf>
    <xf numFmtId="0" fontId="16" fillId="10" borderId="63" xfId="0" applyFont="1" applyFill="1" applyBorder="1" applyAlignment="1">
      <alignment horizontal="justify" vertical="center" wrapText="1"/>
    </xf>
    <xf numFmtId="4" fontId="16" fillId="10" borderId="57" xfId="4" applyNumberFormat="1" applyFont="1" applyFill="1" applyBorder="1" applyAlignment="1">
      <alignment horizontal="center" vertical="center"/>
    </xf>
    <xf numFmtId="4" fontId="16" fillId="10" borderId="58" xfId="4" applyNumberFormat="1" applyFont="1" applyFill="1" applyBorder="1" applyAlignment="1">
      <alignment horizontal="center" vertical="center"/>
    </xf>
    <xf numFmtId="166" fontId="16" fillId="10" borderId="63" xfId="27" applyFont="1" applyFill="1" applyBorder="1" applyAlignment="1">
      <alignment vertical="center"/>
    </xf>
    <xf numFmtId="0" fontId="15" fillId="0" borderId="62" xfId="0" applyFont="1" applyBorder="1" applyAlignment="1">
      <alignment horizontal="center" vertical="center" wrapText="1"/>
    </xf>
    <xf numFmtId="4" fontId="15" fillId="0" borderId="64" xfId="0" applyNumberFormat="1" applyFont="1" applyBorder="1" applyAlignment="1">
      <alignment horizontal="center" vertical="center" wrapText="1"/>
    </xf>
    <xf numFmtId="169" fontId="15" fillId="0" borderId="64" xfId="0" applyNumberFormat="1" applyFont="1" applyBorder="1" applyAlignment="1">
      <alignment horizontal="center" vertical="center" wrapText="1"/>
    </xf>
    <xf numFmtId="166" fontId="15" fillId="0" borderId="64" xfId="36" applyFont="1" applyFill="1" applyBorder="1" applyAlignment="1">
      <alignment horizontal="center" vertical="center" wrapText="1"/>
    </xf>
    <xf numFmtId="166" fontId="16" fillId="0" borderId="65" xfId="36" applyFont="1" applyFill="1" applyBorder="1" applyAlignment="1">
      <alignment vertical="center" wrapText="1"/>
    </xf>
    <xf numFmtId="166" fontId="12" fillId="0" borderId="0" xfId="0" applyNumberFormat="1" applyFont="1" applyAlignment="1">
      <alignment vertical="center"/>
    </xf>
    <xf numFmtId="0" fontId="19" fillId="2" borderId="53" xfId="0" applyFont="1" applyFill="1" applyBorder="1" applyAlignment="1">
      <alignment vertical="center" wrapText="1"/>
    </xf>
    <xf numFmtId="0" fontId="19" fillId="2" borderId="54" xfId="0" applyFont="1" applyFill="1" applyBorder="1" applyAlignment="1">
      <alignment vertical="center" wrapText="1"/>
    </xf>
    <xf numFmtId="0" fontId="19" fillId="2" borderId="55" xfId="0" applyFont="1" applyFill="1" applyBorder="1" applyAlignment="1">
      <alignment vertical="center" wrapText="1"/>
    </xf>
    <xf numFmtId="177" fontId="21" fillId="0" borderId="0" xfId="49" applyFont="1" applyAlignment="1">
      <alignment horizontal="center"/>
    </xf>
    <xf numFmtId="177" fontId="22" fillId="0" borderId="0" xfId="49" applyFont="1" applyAlignment="1">
      <alignment horizontal="center" vertical="center" wrapText="1"/>
    </xf>
  </cellXfs>
  <cellStyles count="50">
    <cellStyle name="Estilo 1" xfId="1" xr:uid="{00000000-0005-0000-0000-000000000000}"/>
    <cellStyle name="Euro" xfId="2" xr:uid="{00000000-0005-0000-0000-000001000000}"/>
    <cellStyle name="Hipervínculo 2" xfId="3" xr:uid="{00000000-0005-0000-0000-000002000000}"/>
    <cellStyle name="Millares" xfId="4" builtinId="3"/>
    <cellStyle name="Millares 2" xfId="5" xr:uid="{00000000-0005-0000-0000-000004000000}"/>
    <cellStyle name="Millares 2 2" xfId="6" xr:uid="{00000000-0005-0000-0000-000005000000}"/>
    <cellStyle name="Millares 2 28" xfId="7" xr:uid="{00000000-0005-0000-0000-000006000000}"/>
    <cellStyle name="Millares 2 28 2" xfId="8" xr:uid="{00000000-0005-0000-0000-000007000000}"/>
    <cellStyle name="Millares 2 3" xfId="9" xr:uid="{00000000-0005-0000-0000-000008000000}"/>
    <cellStyle name="Millares 2 3 2" xfId="10" xr:uid="{00000000-0005-0000-0000-000009000000}"/>
    <cellStyle name="Millares 2 4" xfId="11" xr:uid="{00000000-0005-0000-0000-00000A000000}"/>
    <cellStyle name="Millares 3" xfId="12" xr:uid="{00000000-0005-0000-0000-00000B000000}"/>
    <cellStyle name="Millares 3 2" xfId="13" xr:uid="{00000000-0005-0000-0000-00000C000000}"/>
    <cellStyle name="Millares 3 2 2" xfId="14" xr:uid="{00000000-0005-0000-0000-00000D000000}"/>
    <cellStyle name="Millares 3 3" xfId="15" xr:uid="{00000000-0005-0000-0000-00000E000000}"/>
    <cellStyle name="Millares 31" xfId="16" xr:uid="{00000000-0005-0000-0000-00000F000000}"/>
    <cellStyle name="Millares 31 2" xfId="17" xr:uid="{00000000-0005-0000-0000-000010000000}"/>
    <cellStyle name="Millares 4" xfId="18" xr:uid="{00000000-0005-0000-0000-000011000000}"/>
    <cellStyle name="Millares 4 2" xfId="19" xr:uid="{00000000-0005-0000-0000-000012000000}"/>
    <cellStyle name="Millares 5" xfId="20" xr:uid="{00000000-0005-0000-0000-000013000000}"/>
    <cellStyle name="Millares 5 2" xfId="21" xr:uid="{00000000-0005-0000-0000-000014000000}"/>
    <cellStyle name="Millares 6" xfId="22" xr:uid="{00000000-0005-0000-0000-000015000000}"/>
    <cellStyle name="Millares 7" xfId="23" xr:uid="{00000000-0005-0000-0000-000016000000}"/>
    <cellStyle name="Millares 7 2" xfId="24" xr:uid="{00000000-0005-0000-0000-000017000000}"/>
    <cellStyle name="Millares 8" xfId="25" xr:uid="{00000000-0005-0000-0000-000018000000}"/>
    <cellStyle name="Millares 8 2" xfId="26" xr:uid="{00000000-0005-0000-0000-000019000000}"/>
    <cellStyle name="Moneda" xfId="27" builtinId="4"/>
    <cellStyle name="Moneda 2" xfId="28" xr:uid="{00000000-0005-0000-0000-00001B000000}"/>
    <cellStyle name="Moneda 2 2" xfId="29" xr:uid="{00000000-0005-0000-0000-00001C000000}"/>
    <cellStyle name="Moneda 2 2 2" xfId="30" xr:uid="{00000000-0005-0000-0000-00001D000000}"/>
    <cellStyle name="Moneda 3" xfId="31" xr:uid="{00000000-0005-0000-0000-00001E000000}"/>
    <cellStyle name="Moneda 3 2" xfId="32" xr:uid="{00000000-0005-0000-0000-00001F000000}"/>
    <cellStyle name="Moneda 3 3" xfId="33" xr:uid="{00000000-0005-0000-0000-000020000000}"/>
    <cellStyle name="Moneda 4" xfId="34" xr:uid="{00000000-0005-0000-0000-000021000000}"/>
    <cellStyle name="Moneda 4 2" xfId="35" xr:uid="{00000000-0005-0000-0000-000022000000}"/>
    <cellStyle name="Moneda 5" xfId="36" xr:uid="{00000000-0005-0000-0000-000023000000}"/>
    <cellStyle name="Moneda 5 2" xfId="37" xr:uid="{00000000-0005-0000-0000-000024000000}"/>
    <cellStyle name="Moneda 6" xfId="38" xr:uid="{00000000-0005-0000-0000-000025000000}"/>
    <cellStyle name="Moneda 6 2" xfId="39" xr:uid="{00000000-0005-0000-0000-000026000000}"/>
    <cellStyle name="Normal" xfId="0" builtinId="0"/>
    <cellStyle name="Normal 10" xfId="40" xr:uid="{00000000-0005-0000-0000-000028000000}"/>
    <cellStyle name="Normal 2" xfId="41" xr:uid="{00000000-0005-0000-0000-000029000000}"/>
    <cellStyle name="Normal 3" xfId="42" xr:uid="{00000000-0005-0000-0000-00002A000000}"/>
    <cellStyle name="Normal 3 2" xfId="43" xr:uid="{00000000-0005-0000-0000-00002B000000}"/>
    <cellStyle name="Normal 4 2 2" xfId="44" xr:uid="{00000000-0005-0000-0000-00002C000000}"/>
    <cellStyle name="Normal 5" xfId="45" xr:uid="{00000000-0005-0000-0000-00002D000000}"/>
    <cellStyle name="Normal 8" xfId="46" xr:uid="{00000000-0005-0000-0000-00002E000000}"/>
    <cellStyle name="Normal 8 2" xfId="49" xr:uid="{E412DFCD-A665-4DFE-92E4-5207A102F3D2}"/>
    <cellStyle name="Porcentaje 2" xfId="47" xr:uid="{00000000-0005-0000-0000-00002F000000}"/>
    <cellStyle name="Porcentual 2" xfId="48"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56988</xdr:colOff>
      <xdr:row>2</xdr:row>
      <xdr:rowOff>48848</xdr:rowOff>
    </xdr:from>
    <xdr:to>
      <xdr:col>4</xdr:col>
      <xdr:colOff>1302563</xdr:colOff>
      <xdr:row>3</xdr:row>
      <xdr:rowOff>404824</xdr:rowOff>
    </xdr:to>
    <xdr:pic>
      <xdr:nvPicPr>
        <xdr:cNvPr id="2" name="Imagen 1">
          <a:extLst>
            <a:ext uri="{FF2B5EF4-FFF2-40B4-BE49-F238E27FC236}">
              <a16:creationId xmlns:a16="http://schemas.microsoft.com/office/drawing/2014/main" id="{1C3AA605-855E-4FCD-A6F1-B16CF206B2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3526" y="472181"/>
          <a:ext cx="2336473" cy="803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C2:P78"/>
  <sheetViews>
    <sheetView showGridLines="0" tabSelected="1" view="pageBreakPreview" topLeftCell="A19" zoomScale="78" zoomScaleNormal="78" zoomScaleSheetLayoutView="78" workbookViewId="0">
      <selection activeCell="A3" sqref="A3"/>
    </sheetView>
  </sheetViews>
  <sheetFormatPr defaultColWidth="11.42578125" defaultRowHeight="14.45"/>
  <cols>
    <col min="1" max="1" width="11.42578125" style="1"/>
    <col min="2" max="2" width="4.140625" style="1" customWidth="1"/>
    <col min="3" max="3" width="4.7109375" style="1" customWidth="1"/>
    <col min="4" max="4" width="15.5703125" style="2" customWidth="1"/>
    <col min="5" max="5" width="66" style="4" customWidth="1"/>
    <col min="6" max="6" width="16.42578125" style="6" customWidth="1"/>
    <col min="7" max="7" width="13.85546875" style="2" customWidth="1"/>
    <col min="8" max="8" width="15.28515625" style="7" customWidth="1"/>
    <col min="9" max="9" width="15" style="7" customWidth="1"/>
    <col min="10" max="10" width="22.42578125" style="3" customWidth="1"/>
    <col min="11" max="11" width="4.42578125" style="1" customWidth="1"/>
    <col min="12" max="16384" width="11.42578125" style="1"/>
  </cols>
  <sheetData>
    <row r="2" spans="3:12" ht="12.75" customHeight="1">
      <c r="C2" s="158"/>
      <c r="D2" s="159"/>
      <c r="E2" s="160"/>
      <c r="F2" s="161"/>
      <c r="G2" s="159"/>
      <c r="H2" s="162"/>
      <c r="I2" s="162"/>
      <c r="J2" s="163"/>
    </row>
    <row r="3" spans="3:12" ht="25.5" customHeight="1">
      <c r="C3" s="158"/>
      <c r="D3" s="197" t="s">
        <v>0</v>
      </c>
      <c r="E3" s="146"/>
      <c r="F3" s="146"/>
      <c r="G3" s="146"/>
      <c r="H3" s="146"/>
      <c r="I3" s="146"/>
      <c r="J3" s="147"/>
    </row>
    <row r="4" spans="3:12" ht="102.75" customHeight="1">
      <c r="C4" s="158"/>
      <c r="D4" s="148" t="s">
        <v>1</v>
      </c>
      <c r="E4" s="149" t="s">
        <v>2</v>
      </c>
      <c r="F4" s="149"/>
      <c r="G4" s="149"/>
      <c r="H4" s="149"/>
      <c r="I4" s="149"/>
      <c r="J4" s="150"/>
      <c r="L4" s="215"/>
    </row>
    <row r="5" spans="3:12" ht="17.25" customHeight="1">
      <c r="C5" s="158"/>
      <c r="D5" s="216"/>
      <c r="E5" s="217"/>
      <c r="F5" s="217"/>
      <c r="G5" s="217"/>
      <c r="H5" s="217"/>
      <c r="I5" s="217"/>
      <c r="J5" s="218"/>
    </row>
    <row r="6" spans="3:12" ht="37.5" customHeight="1">
      <c r="C6" s="158"/>
      <c r="D6" s="10" t="s">
        <v>3</v>
      </c>
      <c r="E6" s="11" t="s">
        <v>4</v>
      </c>
      <c r="F6" s="188" t="s">
        <v>5</v>
      </c>
      <c r="G6" s="189" t="s">
        <v>6</v>
      </c>
      <c r="H6" s="190" t="s">
        <v>7</v>
      </c>
      <c r="I6" s="190" t="s">
        <v>8</v>
      </c>
      <c r="J6" s="190" t="s">
        <v>9</v>
      </c>
    </row>
    <row r="7" spans="3:12" ht="32.450000000000003" customHeight="1">
      <c r="C7" s="158"/>
      <c r="D7" s="171">
        <v>1</v>
      </c>
      <c r="E7" s="187" t="s">
        <v>10</v>
      </c>
      <c r="F7" s="195"/>
      <c r="G7" s="196"/>
      <c r="H7" s="196"/>
      <c r="I7" s="196"/>
      <c r="J7" s="173"/>
    </row>
    <row r="8" spans="3:12" ht="37.5" customHeight="1">
      <c r="C8" s="158"/>
      <c r="D8" s="151">
        <v>1.01</v>
      </c>
      <c r="E8" s="152" t="s">
        <v>11</v>
      </c>
      <c r="F8" s="191">
        <v>27</v>
      </c>
      <c r="G8" s="192" t="s">
        <v>12</v>
      </c>
      <c r="H8" s="193"/>
      <c r="I8" s="193"/>
      <c r="J8" s="194"/>
    </row>
    <row r="9" spans="3:12" ht="30.6" customHeight="1">
      <c r="C9" s="158"/>
      <c r="D9" s="151">
        <v>1.02</v>
      </c>
      <c r="E9" s="152" t="s">
        <v>13</v>
      </c>
      <c r="F9" s="157">
        <v>1</v>
      </c>
      <c r="G9" s="154" t="s">
        <v>14</v>
      </c>
      <c r="H9" s="155"/>
      <c r="I9" s="155"/>
      <c r="J9" s="156"/>
    </row>
    <row r="10" spans="3:12" ht="48.95" customHeight="1">
      <c r="C10" s="158"/>
      <c r="D10" s="151">
        <v>1.03</v>
      </c>
      <c r="E10" s="152" t="s">
        <v>15</v>
      </c>
      <c r="F10" s="157">
        <v>1</v>
      </c>
      <c r="G10" s="154" t="s">
        <v>14</v>
      </c>
      <c r="H10" s="155"/>
      <c r="I10" s="155"/>
      <c r="J10" s="156"/>
    </row>
    <row r="11" spans="3:12" ht="27.6" customHeight="1">
      <c r="C11" s="158"/>
      <c r="D11" s="171">
        <v>2</v>
      </c>
      <c r="E11" s="172" t="s">
        <v>16</v>
      </c>
      <c r="F11" s="195"/>
      <c r="G11" s="196"/>
      <c r="H11" s="196"/>
      <c r="I11" s="196"/>
      <c r="J11" s="173"/>
    </row>
    <row r="12" spans="3:12" ht="28.5" customHeight="1">
      <c r="C12" s="158"/>
      <c r="D12" s="151">
        <v>2.0099999999999998</v>
      </c>
      <c r="E12" s="152" t="s">
        <v>17</v>
      </c>
      <c r="F12" s="153">
        <v>1</v>
      </c>
      <c r="G12" s="154" t="s">
        <v>14</v>
      </c>
      <c r="H12" s="155"/>
      <c r="I12" s="155"/>
      <c r="J12" s="156"/>
    </row>
    <row r="13" spans="3:12" ht="27.6" customHeight="1">
      <c r="C13" s="158"/>
      <c r="D13" s="151">
        <v>2.02</v>
      </c>
      <c r="E13" s="152" t="s">
        <v>18</v>
      </c>
      <c r="F13" s="153">
        <v>1</v>
      </c>
      <c r="G13" s="154" t="s">
        <v>14</v>
      </c>
      <c r="H13" s="155"/>
      <c r="I13" s="155"/>
      <c r="J13" s="156"/>
    </row>
    <row r="14" spans="3:12" ht="36.6" customHeight="1">
      <c r="C14" s="158"/>
      <c r="D14" s="151">
        <v>2.0299999999999998</v>
      </c>
      <c r="E14" s="152" t="s">
        <v>19</v>
      </c>
      <c r="F14" s="153">
        <v>1</v>
      </c>
      <c r="G14" s="154" t="s">
        <v>14</v>
      </c>
      <c r="H14" s="155"/>
      <c r="I14" s="155"/>
      <c r="J14" s="156"/>
    </row>
    <row r="15" spans="3:12" ht="26.1" customHeight="1">
      <c r="C15" s="158"/>
      <c r="D15" s="151">
        <v>2.04</v>
      </c>
      <c r="E15" s="152" t="s">
        <v>20</v>
      </c>
      <c r="F15" s="153">
        <v>9</v>
      </c>
      <c r="G15" s="154" t="s">
        <v>12</v>
      </c>
      <c r="H15" s="155"/>
      <c r="I15" s="155"/>
      <c r="J15" s="156"/>
    </row>
    <row r="16" spans="3:12" ht="27.6" customHeight="1">
      <c r="C16" s="158"/>
      <c r="D16" s="151">
        <v>2.0499999999999998</v>
      </c>
      <c r="E16" s="152" t="s">
        <v>21</v>
      </c>
      <c r="F16" s="153">
        <v>10</v>
      </c>
      <c r="G16" s="154" t="s">
        <v>22</v>
      </c>
      <c r="H16" s="155"/>
      <c r="I16" s="155"/>
      <c r="J16" s="156"/>
    </row>
    <row r="17" spans="3:10" ht="29.45" customHeight="1">
      <c r="C17" s="158"/>
      <c r="D17" s="151">
        <v>2.06</v>
      </c>
      <c r="E17" s="152" t="s">
        <v>23</v>
      </c>
      <c r="F17" s="153">
        <v>11</v>
      </c>
      <c r="G17" s="154" t="s">
        <v>22</v>
      </c>
      <c r="H17" s="155"/>
      <c r="I17" s="155"/>
      <c r="J17" s="156"/>
    </row>
    <row r="18" spans="3:10" ht="23.45" customHeight="1">
      <c r="C18" s="158"/>
      <c r="D18" s="171">
        <v>3</v>
      </c>
      <c r="E18" s="172" t="s">
        <v>24</v>
      </c>
      <c r="F18" s="195"/>
      <c r="G18" s="196"/>
      <c r="H18" s="196"/>
      <c r="I18" s="196"/>
      <c r="J18" s="173"/>
    </row>
    <row r="19" spans="3:10" ht="50.1" customHeight="1">
      <c r="C19" s="158"/>
      <c r="D19" s="151">
        <v>3.01</v>
      </c>
      <c r="E19" s="152" t="s">
        <v>25</v>
      </c>
      <c r="F19" s="157">
        <v>70</v>
      </c>
      <c r="G19" s="154" t="s">
        <v>22</v>
      </c>
      <c r="H19" s="155"/>
      <c r="I19" s="155"/>
      <c r="J19" s="156"/>
    </row>
    <row r="20" spans="3:10" ht="60" customHeight="1">
      <c r="C20" s="158"/>
      <c r="D20" s="151">
        <v>3.02</v>
      </c>
      <c r="E20" s="152" t="s">
        <v>26</v>
      </c>
      <c r="F20" s="157">
        <v>21</v>
      </c>
      <c r="G20" s="154" t="s">
        <v>27</v>
      </c>
      <c r="H20" s="155"/>
      <c r="I20" s="155"/>
      <c r="J20" s="156"/>
    </row>
    <row r="21" spans="3:10" ht="37.5" customHeight="1">
      <c r="C21" s="158"/>
      <c r="D21" s="151">
        <v>3.03</v>
      </c>
      <c r="E21" s="152" t="s">
        <v>28</v>
      </c>
      <c r="F21" s="157">
        <v>4</v>
      </c>
      <c r="G21" s="154" t="s">
        <v>27</v>
      </c>
      <c r="H21" s="155"/>
      <c r="I21" s="155"/>
      <c r="J21" s="156"/>
    </row>
    <row r="22" spans="3:10" ht="37.5" customHeight="1">
      <c r="C22" s="158"/>
      <c r="D22" s="151">
        <v>3.04</v>
      </c>
      <c r="E22" s="152" t="s">
        <v>29</v>
      </c>
      <c r="F22" s="157">
        <v>21</v>
      </c>
      <c r="G22" s="154" t="s">
        <v>27</v>
      </c>
      <c r="H22" s="155"/>
      <c r="I22" s="155"/>
      <c r="J22" s="156"/>
    </row>
    <row r="23" spans="3:10" ht="35.1" customHeight="1">
      <c r="C23" s="158"/>
      <c r="D23" s="151">
        <v>3.05</v>
      </c>
      <c r="E23" s="152" t="s">
        <v>30</v>
      </c>
      <c r="F23" s="157">
        <v>21</v>
      </c>
      <c r="G23" s="154" t="s">
        <v>27</v>
      </c>
      <c r="H23" s="155"/>
      <c r="I23" s="155"/>
      <c r="J23" s="156"/>
    </row>
    <row r="24" spans="3:10" ht="24.95" customHeight="1">
      <c r="C24" s="158"/>
      <c r="D24" s="171">
        <v>4</v>
      </c>
      <c r="E24" s="172" t="s">
        <v>31</v>
      </c>
      <c r="F24" s="195"/>
      <c r="G24" s="196"/>
      <c r="H24" s="196"/>
      <c r="I24" s="196"/>
      <c r="J24" s="173"/>
    </row>
    <row r="25" spans="3:10" ht="31.5" customHeight="1">
      <c r="C25" s="158"/>
      <c r="D25" s="174">
        <v>4.01</v>
      </c>
      <c r="E25" s="175" t="s">
        <v>32</v>
      </c>
      <c r="F25" s="153">
        <v>1.6</v>
      </c>
      <c r="G25" s="174" t="s">
        <v>27</v>
      </c>
      <c r="H25" s="176"/>
      <c r="I25" s="176"/>
      <c r="J25" s="177"/>
    </row>
    <row r="26" spans="3:10" ht="60.6" customHeight="1">
      <c r="C26" s="158"/>
      <c r="D26" s="174">
        <v>4.0199999999999996</v>
      </c>
      <c r="E26" s="175" t="s">
        <v>33</v>
      </c>
      <c r="F26" s="153">
        <v>3</v>
      </c>
      <c r="G26" s="174" t="s">
        <v>34</v>
      </c>
      <c r="H26" s="176"/>
      <c r="I26" s="176"/>
      <c r="J26" s="177"/>
    </row>
    <row r="27" spans="3:10" ht="24.95" customHeight="1">
      <c r="C27" s="158"/>
      <c r="D27" s="171">
        <v>5</v>
      </c>
      <c r="E27" s="172" t="s">
        <v>35</v>
      </c>
      <c r="F27" s="195"/>
      <c r="G27" s="196"/>
      <c r="H27" s="196"/>
      <c r="I27" s="196"/>
      <c r="J27" s="173"/>
    </row>
    <row r="28" spans="3:10" ht="60.6" customHeight="1">
      <c r="C28" s="158"/>
      <c r="D28" s="174">
        <v>5.01</v>
      </c>
      <c r="E28" s="175" t="s">
        <v>36</v>
      </c>
      <c r="F28" s="153">
        <v>12</v>
      </c>
      <c r="G28" s="174" t="s">
        <v>12</v>
      </c>
      <c r="H28" s="176"/>
      <c r="I28" s="176"/>
      <c r="J28" s="177"/>
    </row>
    <row r="29" spans="3:10" ht="24.95" customHeight="1">
      <c r="C29" s="158"/>
      <c r="D29" s="171">
        <v>6</v>
      </c>
      <c r="E29" s="172" t="s">
        <v>37</v>
      </c>
      <c r="F29" s="195"/>
      <c r="G29" s="196"/>
      <c r="H29" s="196"/>
      <c r="I29" s="196"/>
      <c r="J29" s="173"/>
    </row>
    <row r="30" spans="3:10" ht="48.95" customHeight="1">
      <c r="C30" s="158"/>
      <c r="D30" s="174">
        <v>6.01</v>
      </c>
      <c r="E30" s="175" t="s">
        <v>38</v>
      </c>
      <c r="F30" s="153">
        <v>3</v>
      </c>
      <c r="G30" s="174" t="s">
        <v>34</v>
      </c>
      <c r="H30" s="176"/>
      <c r="I30" s="176"/>
      <c r="J30" s="177"/>
    </row>
    <row r="31" spans="3:10" ht="45" customHeight="1">
      <c r="C31" s="158"/>
      <c r="D31" s="174">
        <v>6.02</v>
      </c>
      <c r="E31" s="175" t="s">
        <v>39</v>
      </c>
      <c r="F31" s="153">
        <v>20</v>
      </c>
      <c r="G31" s="178" t="s">
        <v>12</v>
      </c>
      <c r="H31" s="176"/>
      <c r="I31" s="176"/>
      <c r="J31" s="177"/>
    </row>
    <row r="32" spans="3:10" ht="45" customHeight="1">
      <c r="C32" s="158"/>
      <c r="D32" s="174">
        <v>6.03</v>
      </c>
      <c r="E32" s="175" t="s">
        <v>40</v>
      </c>
      <c r="F32" s="153">
        <v>77.5</v>
      </c>
      <c r="G32" s="178" t="s">
        <v>12</v>
      </c>
      <c r="H32" s="176"/>
      <c r="I32" s="176"/>
      <c r="J32" s="177"/>
    </row>
    <row r="33" spans="3:10" ht="42" customHeight="1">
      <c r="C33" s="158"/>
      <c r="D33" s="174">
        <v>6.04</v>
      </c>
      <c r="E33" s="175" t="s">
        <v>41</v>
      </c>
      <c r="F33" s="153">
        <v>21.15</v>
      </c>
      <c r="G33" s="178" t="s">
        <v>12</v>
      </c>
      <c r="H33" s="176"/>
      <c r="I33" s="176"/>
      <c r="J33" s="177"/>
    </row>
    <row r="34" spans="3:10" ht="42.6" customHeight="1">
      <c r="C34" s="158"/>
      <c r="D34" s="174">
        <v>6.05</v>
      </c>
      <c r="E34" s="175" t="s">
        <v>42</v>
      </c>
      <c r="F34" s="153">
        <v>6</v>
      </c>
      <c r="G34" s="178" t="s">
        <v>34</v>
      </c>
      <c r="H34" s="176"/>
      <c r="I34" s="176"/>
      <c r="J34" s="177"/>
    </row>
    <row r="35" spans="3:10" ht="24.95" customHeight="1">
      <c r="C35" s="158"/>
      <c r="D35" s="171">
        <v>7</v>
      </c>
      <c r="E35" s="172" t="s">
        <v>43</v>
      </c>
      <c r="F35" s="195"/>
      <c r="G35" s="196"/>
      <c r="H35" s="196"/>
      <c r="I35" s="196"/>
      <c r="J35" s="173"/>
    </row>
    <row r="36" spans="3:10" ht="36.950000000000003" customHeight="1">
      <c r="C36" s="158"/>
      <c r="D36" s="174">
        <v>7.01</v>
      </c>
      <c r="E36" s="175" t="s">
        <v>44</v>
      </c>
      <c r="F36" s="179">
        <v>70</v>
      </c>
      <c r="G36" s="178" t="s">
        <v>22</v>
      </c>
      <c r="H36" s="176"/>
      <c r="I36" s="176"/>
      <c r="J36" s="177"/>
    </row>
    <row r="37" spans="3:10" ht="35.450000000000003" customHeight="1">
      <c r="C37" s="158"/>
      <c r="D37" s="174">
        <v>7.02</v>
      </c>
      <c r="E37" s="175" t="s">
        <v>45</v>
      </c>
      <c r="F37" s="179">
        <v>9.6</v>
      </c>
      <c r="G37" s="178" t="s">
        <v>12</v>
      </c>
      <c r="H37" s="176"/>
      <c r="I37" s="176"/>
      <c r="J37" s="177"/>
    </row>
    <row r="38" spans="3:10" ht="24.95" customHeight="1">
      <c r="C38" s="158"/>
      <c r="D38" s="171">
        <v>8</v>
      </c>
      <c r="E38" s="172" t="s">
        <v>46</v>
      </c>
      <c r="F38" s="195"/>
      <c r="G38" s="196"/>
      <c r="H38" s="196"/>
      <c r="I38" s="196"/>
      <c r="J38" s="173"/>
    </row>
    <row r="39" spans="3:10" ht="66" customHeight="1">
      <c r="C39" s="158"/>
      <c r="D39" s="174">
        <v>8.01</v>
      </c>
      <c r="E39" s="180" t="s">
        <v>47</v>
      </c>
      <c r="F39" s="179">
        <v>60</v>
      </c>
      <c r="G39" s="178" t="s">
        <v>22</v>
      </c>
      <c r="H39" s="176"/>
      <c r="I39" s="176"/>
      <c r="J39" s="181"/>
    </row>
    <row r="40" spans="3:10" ht="72" customHeight="1">
      <c r="C40" s="158"/>
      <c r="D40" s="174">
        <v>8.02</v>
      </c>
      <c r="E40" s="180" t="s">
        <v>48</v>
      </c>
      <c r="F40" s="179">
        <v>25</v>
      </c>
      <c r="G40" s="178" t="s">
        <v>49</v>
      </c>
      <c r="H40" s="176"/>
      <c r="I40" s="176"/>
      <c r="J40" s="181"/>
    </row>
    <row r="41" spans="3:10" ht="72.95" customHeight="1">
      <c r="C41" s="158"/>
      <c r="D41" s="174">
        <v>8.0299999999999994</v>
      </c>
      <c r="E41" s="175" t="s">
        <v>50</v>
      </c>
      <c r="F41" s="179">
        <v>105</v>
      </c>
      <c r="G41" s="178" t="s">
        <v>22</v>
      </c>
      <c r="H41" s="176"/>
      <c r="I41" s="176"/>
      <c r="J41" s="181"/>
    </row>
    <row r="42" spans="3:10" ht="28.5" customHeight="1">
      <c r="C42" s="158"/>
      <c r="D42" s="174">
        <v>8.0399999999999991</v>
      </c>
      <c r="E42" s="175" t="s">
        <v>51</v>
      </c>
      <c r="F42" s="179">
        <v>45</v>
      </c>
      <c r="G42" s="178" t="s">
        <v>22</v>
      </c>
      <c r="H42" s="176"/>
      <c r="I42" s="176"/>
      <c r="J42" s="181"/>
    </row>
    <row r="43" spans="3:10" ht="24.95" customHeight="1">
      <c r="C43" s="158"/>
      <c r="D43" s="171">
        <v>9</v>
      </c>
      <c r="E43" s="172" t="s">
        <v>52</v>
      </c>
      <c r="F43" s="195"/>
      <c r="G43" s="196"/>
      <c r="H43" s="196"/>
      <c r="I43" s="196"/>
      <c r="J43" s="173"/>
    </row>
    <row r="44" spans="3:10" ht="58.5" customHeight="1">
      <c r="C44" s="158"/>
      <c r="D44" s="174">
        <v>9.01</v>
      </c>
      <c r="E44" s="175" t="s">
        <v>53</v>
      </c>
      <c r="F44" s="179">
        <v>110</v>
      </c>
      <c r="G44" s="178" t="s">
        <v>22</v>
      </c>
      <c r="H44" s="176"/>
      <c r="I44" s="176"/>
      <c r="J44" s="177"/>
    </row>
    <row r="45" spans="3:10" ht="69.95" customHeight="1">
      <c r="C45" s="158"/>
      <c r="D45" s="199">
        <v>9.02</v>
      </c>
      <c r="E45" s="200" t="s">
        <v>54</v>
      </c>
      <c r="F45" s="201">
        <v>25</v>
      </c>
      <c r="G45" s="202" t="s">
        <v>12</v>
      </c>
      <c r="H45" s="203"/>
      <c r="I45" s="203"/>
      <c r="J45" s="204"/>
    </row>
    <row r="46" spans="3:10" ht="39" customHeight="1">
      <c r="C46" s="158"/>
      <c r="D46" s="210"/>
      <c r="E46" s="198" t="s">
        <v>55</v>
      </c>
      <c r="F46" s="211" t="s">
        <v>56</v>
      </c>
      <c r="G46" s="212"/>
      <c r="H46" s="213"/>
      <c r="I46" s="213"/>
      <c r="J46" s="214"/>
    </row>
    <row r="47" spans="3:10" ht="24.95" customHeight="1">
      <c r="C47" s="158"/>
      <c r="D47" s="205">
        <v>10</v>
      </c>
      <c r="E47" s="206" t="s">
        <v>57</v>
      </c>
      <c r="F47" s="207"/>
      <c r="G47" s="208"/>
      <c r="H47" s="208"/>
      <c r="I47" s="208"/>
      <c r="J47" s="209"/>
    </row>
    <row r="48" spans="3:10" ht="31.5" customHeight="1">
      <c r="C48" s="158"/>
      <c r="D48" s="174">
        <v>10.01</v>
      </c>
      <c r="E48" s="180" t="s">
        <v>58</v>
      </c>
      <c r="F48" s="153">
        <v>16</v>
      </c>
      <c r="G48" s="178" t="s">
        <v>22</v>
      </c>
      <c r="H48" s="176"/>
      <c r="I48" s="176"/>
      <c r="J48" s="181"/>
    </row>
    <row r="49" spans="3:11" ht="43.5" customHeight="1">
      <c r="C49" s="158"/>
      <c r="D49" s="174">
        <v>10.02</v>
      </c>
      <c r="E49" s="180" t="s">
        <v>59</v>
      </c>
      <c r="F49" s="153">
        <v>110</v>
      </c>
      <c r="G49" s="178" t="s">
        <v>22</v>
      </c>
      <c r="H49" s="176"/>
      <c r="I49" s="176"/>
      <c r="J49" s="181"/>
    </row>
    <row r="50" spans="3:11" ht="36" customHeight="1">
      <c r="C50" s="158"/>
      <c r="D50" s="174">
        <v>10.029999999999999</v>
      </c>
      <c r="E50" s="180" t="s">
        <v>60</v>
      </c>
      <c r="F50" s="153">
        <v>6</v>
      </c>
      <c r="G50" s="178" t="s">
        <v>34</v>
      </c>
      <c r="H50" s="176"/>
      <c r="I50" s="176"/>
      <c r="J50" s="181"/>
    </row>
    <row r="51" spans="3:11" ht="24.95" customHeight="1">
      <c r="C51" s="158"/>
      <c r="D51" s="171">
        <v>11</v>
      </c>
      <c r="E51" s="172" t="s">
        <v>61</v>
      </c>
      <c r="F51" s="195"/>
      <c r="G51" s="196"/>
      <c r="H51" s="196"/>
      <c r="I51" s="196"/>
      <c r="J51" s="173"/>
    </row>
    <row r="52" spans="3:11" ht="56.45" customHeight="1">
      <c r="C52" s="158"/>
      <c r="D52" s="174">
        <v>11.01</v>
      </c>
      <c r="E52" s="175" t="s">
        <v>62</v>
      </c>
      <c r="F52" s="179">
        <v>8</v>
      </c>
      <c r="G52" s="174" t="s">
        <v>34</v>
      </c>
      <c r="H52" s="176"/>
      <c r="I52" s="176"/>
      <c r="J52" s="177"/>
    </row>
    <row r="53" spans="3:11" ht="51.95" customHeight="1">
      <c r="C53" s="158"/>
      <c r="D53" s="174">
        <v>11.02</v>
      </c>
      <c r="E53" s="175" t="s">
        <v>63</v>
      </c>
      <c r="F53" s="179">
        <v>8</v>
      </c>
      <c r="G53" s="174" t="s">
        <v>34</v>
      </c>
      <c r="H53" s="176"/>
      <c r="I53" s="176"/>
      <c r="J53" s="177"/>
    </row>
    <row r="54" spans="3:11" ht="27" customHeight="1">
      <c r="C54" s="158"/>
      <c r="D54" s="174">
        <v>11.03</v>
      </c>
      <c r="E54" s="175" t="s">
        <v>64</v>
      </c>
      <c r="F54" s="179">
        <v>1</v>
      </c>
      <c r="G54" s="174" t="s">
        <v>34</v>
      </c>
      <c r="H54" s="176"/>
      <c r="I54" s="176"/>
      <c r="J54" s="177"/>
    </row>
    <row r="55" spans="3:11" ht="29.45" customHeight="1">
      <c r="C55" s="158"/>
      <c r="D55" s="174">
        <v>11.04</v>
      </c>
      <c r="E55" s="175" t="s">
        <v>65</v>
      </c>
      <c r="F55" s="179">
        <v>1</v>
      </c>
      <c r="G55" s="174" t="s">
        <v>34</v>
      </c>
      <c r="H55" s="176"/>
      <c r="I55" s="176"/>
      <c r="J55" s="177"/>
    </row>
    <row r="56" spans="3:11" ht="24.95" customHeight="1">
      <c r="C56" s="158"/>
      <c r="D56" s="171">
        <v>12</v>
      </c>
      <c r="E56" s="172" t="s">
        <v>66</v>
      </c>
      <c r="F56" s="195"/>
      <c r="G56" s="196"/>
      <c r="H56" s="196"/>
      <c r="I56" s="196"/>
      <c r="J56" s="173"/>
    </row>
    <row r="57" spans="3:11" ht="24.95" customHeight="1">
      <c r="C57" s="164"/>
      <c r="D57" s="182">
        <v>12.01</v>
      </c>
      <c r="E57" s="183" t="s">
        <v>67</v>
      </c>
      <c r="F57" s="184"/>
      <c r="G57" s="184"/>
      <c r="H57" s="184"/>
      <c r="I57" s="185"/>
      <c r="J57" s="186"/>
      <c r="K57" s="8"/>
    </row>
    <row r="58" spans="3:11" ht="42" customHeight="1">
      <c r="C58" s="158"/>
      <c r="D58" s="174" t="s">
        <v>68</v>
      </c>
      <c r="E58" s="180" t="s">
        <v>69</v>
      </c>
      <c r="F58" s="153">
        <v>6</v>
      </c>
      <c r="G58" s="178" t="s">
        <v>12</v>
      </c>
      <c r="H58" s="176"/>
      <c r="I58" s="176"/>
      <c r="J58" s="181"/>
    </row>
    <row r="59" spans="3:11" ht="24.95" customHeight="1">
      <c r="C59" s="164"/>
      <c r="D59" s="182">
        <v>12.02</v>
      </c>
      <c r="E59" s="183" t="s">
        <v>70</v>
      </c>
      <c r="F59" s="184"/>
      <c r="G59" s="184"/>
      <c r="H59" s="184"/>
      <c r="I59" s="185"/>
      <c r="J59" s="186"/>
      <c r="K59" s="8"/>
    </row>
    <row r="60" spans="3:11" ht="33.950000000000003" customHeight="1">
      <c r="C60" s="158"/>
      <c r="D60" s="174" t="s">
        <v>71</v>
      </c>
      <c r="E60" s="180" t="s">
        <v>72</v>
      </c>
      <c r="F60" s="153">
        <v>1</v>
      </c>
      <c r="G60" s="178" t="s">
        <v>27</v>
      </c>
      <c r="H60" s="176"/>
      <c r="I60" s="176"/>
      <c r="J60" s="181"/>
    </row>
    <row r="61" spans="3:11" ht="33.950000000000003" customHeight="1">
      <c r="C61" s="158"/>
      <c r="D61" s="174" t="s">
        <v>73</v>
      </c>
      <c r="E61" s="180" t="s">
        <v>74</v>
      </c>
      <c r="F61" s="153">
        <v>1</v>
      </c>
      <c r="G61" s="178" t="s">
        <v>27</v>
      </c>
      <c r="H61" s="176"/>
      <c r="I61" s="176"/>
      <c r="J61" s="181"/>
    </row>
    <row r="62" spans="3:11" ht="33.950000000000003" customHeight="1">
      <c r="C62" s="158"/>
      <c r="D62" s="174" t="s">
        <v>75</v>
      </c>
      <c r="E62" s="180" t="s">
        <v>76</v>
      </c>
      <c r="F62" s="153">
        <v>0.5</v>
      </c>
      <c r="G62" s="178" t="s">
        <v>27</v>
      </c>
      <c r="H62" s="176"/>
      <c r="I62" s="176"/>
      <c r="J62" s="181"/>
    </row>
    <row r="63" spans="3:11" ht="36.6" customHeight="1">
      <c r="C63" s="158"/>
      <c r="D63" s="174" t="s">
        <v>77</v>
      </c>
      <c r="E63" s="180" t="s">
        <v>78</v>
      </c>
      <c r="F63" s="153">
        <v>6.5</v>
      </c>
      <c r="G63" s="178" t="s">
        <v>12</v>
      </c>
      <c r="H63" s="176"/>
      <c r="I63" s="176"/>
      <c r="J63" s="181"/>
    </row>
    <row r="64" spans="3:11" ht="46.5" customHeight="1">
      <c r="C64" s="158"/>
      <c r="D64" s="210"/>
      <c r="E64" s="198" t="s">
        <v>79</v>
      </c>
      <c r="F64" s="211"/>
      <c r="G64" s="212"/>
      <c r="H64" s="213"/>
      <c r="I64" s="213"/>
      <c r="J64" s="214"/>
    </row>
    <row r="65" spans="3:16" ht="24.95" customHeight="1">
      <c r="C65" s="164"/>
      <c r="D65" s="182">
        <v>12.03</v>
      </c>
      <c r="E65" s="183" t="s">
        <v>80</v>
      </c>
      <c r="F65" s="184"/>
      <c r="G65" s="184"/>
      <c r="H65" s="184"/>
      <c r="I65" s="185"/>
      <c r="J65" s="186"/>
      <c r="K65" s="8"/>
    </row>
    <row r="66" spans="3:16" ht="40.5" customHeight="1">
      <c r="C66" s="158"/>
      <c r="D66" s="174" t="s">
        <v>81</v>
      </c>
      <c r="E66" s="180" t="s">
        <v>82</v>
      </c>
      <c r="F66" s="153">
        <v>7</v>
      </c>
      <c r="G66" s="178" t="s">
        <v>12</v>
      </c>
      <c r="H66" s="176"/>
      <c r="I66" s="176"/>
      <c r="J66" s="181"/>
    </row>
    <row r="67" spans="3:16" ht="35.450000000000003" customHeight="1">
      <c r="C67" s="158"/>
      <c r="D67" s="174" t="s">
        <v>83</v>
      </c>
      <c r="E67" s="180" t="s">
        <v>84</v>
      </c>
      <c r="F67" s="153">
        <v>1</v>
      </c>
      <c r="G67" s="178" t="s">
        <v>34</v>
      </c>
      <c r="H67" s="176"/>
      <c r="I67" s="176"/>
      <c r="J67" s="181"/>
    </row>
    <row r="68" spans="3:16" ht="29.1" customHeight="1">
      <c r="C68" s="158"/>
      <c r="D68" s="174" t="s">
        <v>85</v>
      </c>
      <c r="E68" s="180" t="s">
        <v>86</v>
      </c>
      <c r="F68" s="153">
        <v>24</v>
      </c>
      <c r="G68" s="178" t="s">
        <v>12</v>
      </c>
      <c r="H68" s="176"/>
      <c r="I68" s="176"/>
      <c r="J68" s="181"/>
    </row>
    <row r="69" spans="3:16" ht="30.95" customHeight="1">
      <c r="C69" s="158"/>
      <c r="D69" s="174" t="s">
        <v>87</v>
      </c>
      <c r="E69" s="180" t="s">
        <v>88</v>
      </c>
      <c r="F69" s="153">
        <v>5</v>
      </c>
      <c r="G69" s="178" t="s">
        <v>22</v>
      </c>
      <c r="H69" s="176"/>
      <c r="I69" s="176"/>
      <c r="J69" s="181"/>
    </row>
    <row r="70" spans="3:16" ht="24.95" customHeight="1">
      <c r="C70" s="158"/>
      <c r="D70" s="174" t="s">
        <v>89</v>
      </c>
      <c r="E70" s="180" t="s">
        <v>90</v>
      </c>
      <c r="F70" s="153">
        <v>15</v>
      </c>
      <c r="G70" s="178" t="s">
        <v>12</v>
      </c>
      <c r="H70" s="176"/>
      <c r="I70" s="176"/>
      <c r="J70" s="181"/>
    </row>
    <row r="71" spans="3:16" ht="41.1" customHeight="1">
      <c r="C71" s="158"/>
      <c r="D71" s="174" t="s">
        <v>91</v>
      </c>
      <c r="E71" s="180" t="s">
        <v>92</v>
      </c>
      <c r="F71" s="153">
        <v>3</v>
      </c>
      <c r="G71" s="178" t="s">
        <v>34</v>
      </c>
      <c r="H71" s="176"/>
      <c r="I71" s="176"/>
      <c r="J71" s="181"/>
    </row>
    <row r="72" spans="3:16" ht="30.95" customHeight="1">
      <c r="C72" s="158"/>
      <c r="D72" s="174" t="s">
        <v>93</v>
      </c>
      <c r="E72" s="180" t="s">
        <v>94</v>
      </c>
      <c r="F72" s="153">
        <v>2.15</v>
      </c>
      <c r="G72" s="178" t="s">
        <v>12</v>
      </c>
      <c r="H72" s="176"/>
      <c r="I72" s="176"/>
      <c r="J72" s="181"/>
    </row>
    <row r="73" spans="3:16" ht="50.1" customHeight="1">
      <c r="C73" s="158"/>
      <c r="D73" s="210"/>
      <c r="E73" s="198" t="s">
        <v>95</v>
      </c>
      <c r="F73" s="211"/>
      <c r="G73" s="212"/>
      <c r="H73" s="213"/>
      <c r="I73" s="213"/>
      <c r="J73" s="214"/>
    </row>
    <row r="74" spans="3:16" ht="24.95" customHeight="1">
      <c r="C74" s="164"/>
      <c r="D74" s="182">
        <v>14.04</v>
      </c>
      <c r="E74" s="183" t="s">
        <v>96</v>
      </c>
      <c r="F74" s="184"/>
      <c r="G74" s="184"/>
      <c r="H74" s="184"/>
      <c r="I74" s="185"/>
      <c r="J74" s="186"/>
      <c r="K74" s="9"/>
    </row>
    <row r="75" spans="3:16" ht="40.5" customHeight="1">
      <c r="C75" s="158"/>
      <c r="D75" s="174" t="s">
        <v>97</v>
      </c>
      <c r="E75" s="180" t="s">
        <v>98</v>
      </c>
      <c r="F75" s="153">
        <v>1</v>
      </c>
      <c r="G75" s="178" t="s">
        <v>34</v>
      </c>
      <c r="H75" s="176"/>
      <c r="I75" s="176"/>
      <c r="J75" s="181"/>
    </row>
    <row r="76" spans="3:16" ht="8.25" customHeight="1" thickBot="1">
      <c r="C76" s="158"/>
      <c r="D76" s="165"/>
      <c r="E76" s="166"/>
      <c r="F76" s="167"/>
      <c r="G76" s="168"/>
      <c r="H76" s="169"/>
      <c r="I76" s="169"/>
      <c r="J76" s="170"/>
    </row>
    <row r="77" spans="3:16" ht="36" customHeight="1" thickBot="1">
      <c r="C77" s="158"/>
      <c r="D77" s="144"/>
      <c r="E77" s="145" t="s">
        <v>99</v>
      </c>
      <c r="F77" s="141"/>
      <c r="G77" s="141"/>
      <c r="H77" s="141"/>
      <c r="I77" s="142"/>
      <c r="J77" s="143"/>
    </row>
    <row r="78" spans="3:16" s="3" customFormat="1">
      <c r="C78" s="1"/>
      <c r="D78" s="2"/>
      <c r="E78" s="1"/>
      <c r="F78" s="5"/>
      <c r="G78" s="5"/>
      <c r="H78" s="5"/>
      <c r="I78" s="5"/>
      <c r="K78" s="1"/>
      <c r="L78" s="1"/>
      <c r="M78" s="1"/>
      <c r="N78" s="1"/>
      <c r="O78" s="1"/>
      <c r="P78" s="1"/>
    </row>
  </sheetData>
  <mergeCells count="1">
    <mergeCell ref="D5:J5"/>
  </mergeCells>
  <phoneticPr fontId="9" type="noConversion"/>
  <printOptions horizontalCentered="1"/>
  <pageMargins left="0" right="0" top="0.43307086614173229" bottom="0.47244094488188981" header="0" footer="0.23622047244094491"/>
  <pageSetup scale="58" fitToHeight="0" orientation="portrait" r:id="rId1"/>
  <headerFooter>
    <oddFooter>&amp;C&amp;"Arial,Normal"&amp;10&amp;P / 7</oddFooter>
  </headerFooter>
  <rowBreaks count="2" manualBreakCount="2">
    <brk id="34" min="2" max="10" man="1"/>
    <brk id="61" min="2"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AF800-390F-4716-946C-A1FC46E65082}">
  <sheetPr>
    <tabColor rgb="FFFFFF00"/>
    <pageSetUpPr fitToPage="1"/>
  </sheetPr>
  <dimension ref="B1:Q654"/>
  <sheetViews>
    <sheetView view="pageBreakPreview" topLeftCell="A112" zoomScale="80" zoomScaleNormal="100" zoomScaleSheetLayoutView="80" workbookViewId="0">
      <pane ySplit="3740" topLeftCell="A189" activePane="bottomLeft"/>
      <selection pane="bottomLeft" activeCell="G191" sqref="G191"/>
      <selection activeCell="I120" sqref="I120"/>
    </sheetView>
  </sheetViews>
  <sheetFormatPr defaultColWidth="11.42578125" defaultRowHeight="14.45"/>
  <cols>
    <col min="1" max="1" width="11.42578125" style="12" customWidth="1"/>
    <col min="2" max="2" width="2.42578125" style="12" customWidth="1"/>
    <col min="3" max="3" width="4" style="12" customWidth="1"/>
    <col min="4" max="4" width="12.140625" style="12" customWidth="1"/>
    <col min="5" max="7" width="18.7109375" style="12" customWidth="1"/>
    <col min="8" max="8" width="12.7109375" style="12" customWidth="1"/>
    <col min="9" max="9" width="14" style="12" customWidth="1"/>
    <col min="10" max="10" width="12.140625" style="12" customWidth="1"/>
    <col min="11" max="11" width="15.140625" style="12" customWidth="1"/>
    <col min="12" max="12" width="13" style="12" customWidth="1"/>
    <col min="13" max="13" width="12.5703125" style="12" customWidth="1"/>
    <col min="14" max="14" width="12.42578125" style="12" customWidth="1"/>
    <col min="15" max="15" width="11.7109375" style="12" customWidth="1"/>
    <col min="16" max="16" width="18.7109375" style="12" customWidth="1"/>
    <col min="17" max="17" width="3.28515625" style="12" customWidth="1"/>
    <col min="18" max="18" width="3.42578125" style="12" customWidth="1"/>
    <col min="19" max="16384" width="11.42578125" style="12"/>
  </cols>
  <sheetData>
    <row r="1" spans="2:17" ht="21.75" customHeight="1">
      <c r="D1" s="13"/>
      <c r="E1" s="219" t="s">
        <v>100</v>
      </c>
      <c r="F1" s="219"/>
      <c r="G1" s="219"/>
      <c r="H1" s="219"/>
      <c r="I1" s="219"/>
      <c r="J1" s="219"/>
      <c r="K1" s="219"/>
      <c r="L1" s="219"/>
      <c r="M1" s="13"/>
    </row>
    <row r="2" spans="2:17" ht="10.5" customHeight="1">
      <c r="D2" s="13"/>
      <c r="E2" s="13"/>
      <c r="F2" s="13"/>
      <c r="G2" s="13"/>
      <c r="H2" s="13"/>
      <c r="I2" s="13"/>
      <c r="J2" s="13"/>
      <c r="K2" s="13"/>
      <c r="L2" s="13"/>
      <c r="M2" s="13"/>
    </row>
    <row r="3" spans="2:17" ht="23.25" customHeight="1">
      <c r="D3" s="13"/>
      <c r="E3" s="220"/>
      <c r="F3" s="220"/>
      <c r="G3" s="220"/>
      <c r="H3" s="220"/>
      <c r="I3" s="220"/>
      <c r="J3" s="220"/>
      <c r="K3" s="220"/>
      <c r="L3" s="220"/>
      <c r="M3" s="13"/>
    </row>
    <row r="4" spans="2:17" ht="18" customHeight="1">
      <c r="D4" s="13"/>
      <c r="E4" s="220"/>
      <c r="F4" s="220"/>
      <c r="G4" s="220"/>
      <c r="H4" s="220"/>
      <c r="I4" s="220"/>
      <c r="J4" s="220"/>
      <c r="K4" s="220"/>
      <c r="L4" s="220"/>
      <c r="M4" s="13"/>
    </row>
    <row r="5" spans="2:17" ht="22.5" customHeight="1">
      <c r="D5" s="13"/>
      <c r="E5" s="220"/>
      <c r="F5" s="220"/>
      <c r="G5" s="220"/>
      <c r="H5" s="220"/>
      <c r="I5" s="220"/>
      <c r="J5" s="220"/>
      <c r="K5" s="220"/>
      <c r="L5" s="220"/>
      <c r="M5" s="13"/>
    </row>
    <row r="6" spans="2:17" ht="11.25" customHeight="1">
      <c r="D6" s="13"/>
      <c r="E6" s="13"/>
      <c r="F6" s="13"/>
      <c r="G6" s="13"/>
      <c r="H6" s="13"/>
      <c r="I6" s="13"/>
      <c r="J6" s="13"/>
      <c r="K6" s="13"/>
      <c r="L6" s="13"/>
      <c r="M6" s="13"/>
    </row>
    <row r="7" spans="2:17" ht="18">
      <c r="D7" s="13"/>
      <c r="E7" s="13" t="s">
        <v>101</v>
      </c>
      <c r="F7" s="14"/>
      <c r="G7" s="13"/>
      <c r="H7" s="13"/>
      <c r="I7" s="13"/>
      <c r="J7" s="13" t="s">
        <v>102</v>
      </c>
      <c r="K7" s="14"/>
      <c r="L7" s="13"/>
      <c r="M7" s="13"/>
    </row>
    <row r="8" spans="2:17" ht="12" customHeight="1" thickBot="1">
      <c r="D8" s="13"/>
      <c r="E8" s="13"/>
      <c r="F8" s="14"/>
      <c r="G8" s="13"/>
      <c r="H8" s="13"/>
      <c r="I8" s="13"/>
      <c r="J8" s="13"/>
      <c r="K8" s="14"/>
      <c r="L8" s="13"/>
      <c r="M8" s="13"/>
    </row>
    <row r="9" spans="2:17" ht="18">
      <c r="C9" s="15" t="s">
        <v>103</v>
      </c>
      <c r="D9" s="16"/>
      <c r="E9" s="16"/>
      <c r="F9" s="16"/>
      <c r="G9" s="16"/>
      <c r="H9" s="16"/>
      <c r="I9" s="16"/>
      <c r="J9" s="16"/>
      <c r="K9" s="16"/>
      <c r="L9" s="17" t="s">
        <v>104</v>
      </c>
      <c r="M9" s="18"/>
      <c r="N9" s="18"/>
      <c r="O9" s="18"/>
      <c r="P9" s="19"/>
    </row>
    <row r="10" spans="2:17">
      <c r="B10" s="20"/>
      <c r="C10" s="21"/>
      <c r="D10" s="21"/>
      <c r="E10" s="22"/>
      <c r="F10" s="23"/>
      <c r="G10" s="21"/>
      <c r="H10" s="24" t="s">
        <v>105</v>
      </c>
      <c r="I10" s="24" t="s">
        <v>106</v>
      </c>
      <c r="J10" s="24" t="s">
        <v>107</v>
      </c>
      <c r="K10" s="24" t="s">
        <v>108</v>
      </c>
      <c r="L10" s="25" t="s">
        <v>109</v>
      </c>
      <c r="M10" s="26" t="s">
        <v>110</v>
      </c>
      <c r="N10" s="26" t="s">
        <v>105</v>
      </c>
      <c r="O10" s="26" t="s">
        <v>111</v>
      </c>
      <c r="P10" s="27"/>
    </row>
    <row r="11" spans="2:17">
      <c r="B11" s="20"/>
      <c r="C11" s="28" t="s">
        <v>112</v>
      </c>
      <c r="D11" s="28"/>
      <c r="E11" s="29" t="s">
        <v>113</v>
      </c>
      <c r="F11" s="30"/>
      <c r="G11" s="28"/>
      <c r="H11" s="31" t="s">
        <v>114</v>
      </c>
      <c r="I11" s="31" t="s">
        <v>114</v>
      </c>
      <c r="J11" s="31" t="s">
        <v>114</v>
      </c>
      <c r="K11" s="31" t="s">
        <v>115</v>
      </c>
      <c r="L11" s="32" t="s">
        <v>114</v>
      </c>
      <c r="M11" s="33" t="s">
        <v>114</v>
      </c>
      <c r="N11" s="33" t="s">
        <v>114</v>
      </c>
      <c r="O11" s="33" t="s">
        <v>114</v>
      </c>
      <c r="P11" s="34" t="s">
        <v>116</v>
      </c>
    </row>
    <row r="12" spans="2:17" ht="15" thickBot="1">
      <c r="B12" s="20"/>
      <c r="C12" s="35"/>
      <c r="D12" s="35"/>
      <c r="E12" s="36"/>
      <c r="F12" s="23"/>
      <c r="G12" s="35"/>
      <c r="H12" s="37" t="s">
        <v>112</v>
      </c>
      <c r="I12" s="37" t="s">
        <v>112</v>
      </c>
      <c r="J12" s="37" t="s">
        <v>112</v>
      </c>
      <c r="K12" s="37" t="s">
        <v>117</v>
      </c>
      <c r="L12" s="38" t="s">
        <v>112</v>
      </c>
      <c r="M12" s="39" t="s">
        <v>112</v>
      </c>
      <c r="N12" s="39" t="s">
        <v>112</v>
      </c>
      <c r="O12" s="39" t="s">
        <v>112</v>
      </c>
      <c r="P12" s="40"/>
    </row>
    <row r="13" spans="2:17" ht="11.25" customHeight="1" thickBot="1">
      <c r="C13" s="41"/>
      <c r="D13" s="41"/>
      <c r="E13" s="42"/>
      <c r="F13" s="41"/>
      <c r="G13" s="42"/>
      <c r="H13" s="43"/>
      <c r="I13" s="43"/>
      <c r="J13" s="43"/>
      <c r="K13" s="43"/>
      <c r="L13" s="42"/>
      <c r="M13" s="44"/>
      <c r="N13" s="42"/>
      <c r="O13" s="43"/>
      <c r="P13" s="43"/>
    </row>
    <row r="14" spans="2:17" ht="18.600000000000001" thickTop="1">
      <c r="C14" s="45"/>
      <c r="D14" s="46"/>
      <c r="E14" s="47"/>
      <c r="F14" s="48"/>
      <c r="G14" s="49"/>
      <c r="H14" s="50"/>
      <c r="I14" s="51"/>
      <c r="J14" s="52"/>
      <c r="K14" s="51"/>
      <c r="L14" s="53"/>
      <c r="M14" s="54"/>
      <c r="N14" s="55"/>
      <c r="O14" s="52"/>
      <c r="P14" s="56"/>
      <c r="Q14" s="57"/>
    </row>
    <row r="15" spans="2:17" ht="18">
      <c r="C15" s="58"/>
      <c r="D15" s="59">
        <f>'PRESUPUESTO '!D11</f>
        <v>2</v>
      </c>
      <c r="E15" s="60" t="str">
        <f>'PRESUPUESTO '!E11</f>
        <v>DESMONTAJES Y DEMOLICIONES</v>
      </c>
      <c r="G15" s="61"/>
      <c r="H15" s="62"/>
      <c r="I15" s="63"/>
      <c r="J15" s="63"/>
      <c r="K15" s="64"/>
      <c r="L15" s="65"/>
      <c r="M15" s="66"/>
      <c r="N15" s="67"/>
      <c r="O15" s="67"/>
      <c r="P15" s="68"/>
    </row>
    <row r="16" spans="2:17" ht="24.75" customHeight="1">
      <c r="C16" s="69"/>
      <c r="D16" s="70">
        <f>'PRESUPUESTO '!D12</f>
        <v>2.0099999999999998</v>
      </c>
      <c r="E16" s="71" t="str">
        <f>'PRESUPUESTO '!E12</f>
        <v>Desmontaje de canal y bajada de aguas lluvias existente, incluye desalojo</v>
      </c>
      <c r="F16" s="72"/>
      <c r="G16" s="73"/>
      <c r="H16" s="74"/>
      <c r="I16" s="75" t="str">
        <f>'PRESUPUESTO '!G12</f>
        <v>SG</v>
      </c>
      <c r="J16" s="63"/>
      <c r="K16" s="64"/>
      <c r="L16" s="65"/>
      <c r="M16" s="66"/>
      <c r="N16" s="67"/>
      <c r="O16" s="67"/>
      <c r="P16" s="68"/>
    </row>
    <row r="17" spans="2:16" ht="18">
      <c r="C17" s="76"/>
      <c r="D17" s="77"/>
      <c r="E17" s="78" t="s">
        <v>118</v>
      </c>
      <c r="F17" s="72"/>
      <c r="G17" s="73"/>
      <c r="H17" s="79"/>
      <c r="I17" s="80"/>
      <c r="J17" s="80"/>
      <c r="K17" s="81">
        <v>1</v>
      </c>
      <c r="L17" s="82">
        <f>+(H17*I17*J17)*K17</f>
        <v>0</v>
      </c>
      <c r="M17" s="83">
        <f>+IF(J17=0,H17*I17*K17,0)</f>
        <v>0</v>
      </c>
      <c r="N17" s="83">
        <f>+IF(I17=0*(AND(J17=0)),H17*K17,0)</f>
        <v>0</v>
      </c>
      <c r="O17" s="83">
        <f>+IF(H17=0*(AND(I17=0)),K17,0)</f>
        <v>1</v>
      </c>
      <c r="P17" s="84"/>
    </row>
    <row r="18" spans="2:16" ht="18">
      <c r="B18" s="85"/>
      <c r="C18" s="86"/>
      <c r="D18" s="77"/>
      <c r="E18" s="87"/>
      <c r="F18" s="88"/>
      <c r="G18" s="89"/>
      <c r="H18" s="90"/>
      <c r="I18" s="91"/>
      <c r="J18" s="91"/>
      <c r="K18" s="92"/>
      <c r="L18" s="82">
        <f>+(H18*I18*J18)*K18</f>
        <v>0</v>
      </c>
      <c r="M18" s="83">
        <f>+IF(J18=0,H18*I18*K18,0)</f>
        <v>0</v>
      </c>
      <c r="N18" s="83">
        <f>+IF(I18=0*(AND(J18=0)),H18*K18,0)</f>
        <v>0</v>
      </c>
      <c r="O18" s="83">
        <f>+IF(H18=0*(AND(I18=0)),K18,0)</f>
        <v>0</v>
      </c>
      <c r="P18" s="93"/>
    </row>
    <row r="19" spans="2:16" ht="18.600000000000001" thickBot="1">
      <c r="C19" s="76"/>
      <c r="D19" s="77"/>
      <c r="E19" s="94"/>
      <c r="F19" s="95"/>
      <c r="G19" s="96"/>
      <c r="H19" s="97"/>
      <c r="I19" s="98"/>
      <c r="J19" s="98"/>
      <c r="K19" s="99"/>
      <c r="L19" s="100"/>
      <c r="M19" s="100"/>
      <c r="N19" s="101"/>
      <c r="O19" s="101"/>
      <c r="P19" s="102"/>
    </row>
    <row r="20" spans="2:16" ht="18.600000000000001" thickTop="1">
      <c r="C20" s="76"/>
      <c r="D20" s="77"/>
      <c r="E20" s="103" t="s">
        <v>119</v>
      </c>
      <c r="F20" s="103"/>
      <c r="G20" s="104"/>
      <c r="H20" s="105"/>
      <c r="I20" s="106"/>
      <c r="J20" s="106"/>
      <c r="K20" s="107"/>
      <c r="L20" s="108">
        <f>SUM(L17:L19)</f>
        <v>0</v>
      </c>
      <c r="M20" s="108">
        <f>SUM(M17:M19)</f>
        <v>0</v>
      </c>
      <c r="N20" s="108">
        <f>SUM(N17:N19)</f>
        <v>0</v>
      </c>
      <c r="O20" s="108">
        <f>SUM(O17:O19)</f>
        <v>1</v>
      </c>
      <c r="P20" s="109" t="str">
        <f>IF(L20&gt;0,"M3",IF(M20&gt;0,"M2",IF(N20&gt;0,"Ml","C/U")))</f>
        <v>C/U</v>
      </c>
    </row>
    <row r="21" spans="2:16" ht="18">
      <c r="C21" s="110"/>
      <c r="D21" s="111"/>
      <c r="E21" s="73"/>
      <c r="F21" s="112"/>
      <c r="G21" s="113"/>
      <c r="H21" s="86"/>
      <c r="I21" s="63"/>
      <c r="J21" s="74"/>
      <c r="K21" s="63"/>
      <c r="L21" s="63"/>
      <c r="M21" s="64"/>
      <c r="N21" s="65"/>
      <c r="O21" s="66"/>
      <c r="P21" s="68"/>
    </row>
    <row r="22" spans="2:16" ht="18">
      <c r="C22" s="110"/>
      <c r="D22" s="111"/>
      <c r="E22" s="73"/>
      <c r="F22" s="112"/>
      <c r="G22" s="113"/>
      <c r="H22" s="86"/>
      <c r="I22" s="63"/>
      <c r="J22" s="74"/>
      <c r="K22" s="63"/>
      <c r="L22" s="63"/>
      <c r="M22" s="64"/>
      <c r="N22" s="65"/>
      <c r="O22" s="66"/>
      <c r="P22" s="68"/>
    </row>
    <row r="23" spans="2:16" ht="18">
      <c r="C23" s="110"/>
      <c r="D23" s="111"/>
      <c r="E23" s="73"/>
      <c r="F23" s="112"/>
      <c r="G23" s="113"/>
      <c r="H23" s="86"/>
      <c r="I23" s="63"/>
      <c r="J23" s="74"/>
      <c r="K23" s="63"/>
      <c r="L23" s="63"/>
      <c r="M23" s="64"/>
      <c r="N23" s="65"/>
      <c r="O23" s="66"/>
      <c r="P23" s="68"/>
    </row>
    <row r="24" spans="2:16" ht="18">
      <c r="C24" s="110"/>
      <c r="D24" s="111"/>
      <c r="E24" s="73"/>
      <c r="F24" s="112"/>
      <c r="G24" s="113"/>
      <c r="H24" s="86"/>
      <c r="I24" s="63"/>
      <c r="J24" s="74"/>
      <c r="K24" s="63"/>
      <c r="L24" s="63"/>
      <c r="M24" s="64"/>
      <c r="N24" s="65"/>
      <c r="O24" s="66"/>
      <c r="P24" s="68"/>
    </row>
    <row r="25" spans="2:16" ht="18">
      <c r="C25" s="110"/>
      <c r="D25" s="70">
        <f>'PRESUPUESTO '!D14</f>
        <v>2.0299999999999998</v>
      </c>
      <c r="E25" s="71" t="str">
        <f>'PRESUPUESTO '!E14</f>
        <v>Demolición de estructuras existentes (canaleta y acera). Incluye desalojo del material resultante.</v>
      </c>
      <c r="F25" s="72"/>
      <c r="G25" s="73"/>
      <c r="H25" s="74"/>
      <c r="I25" s="75" t="str">
        <f>'PRESUPUESTO '!G14</f>
        <v>SG</v>
      </c>
      <c r="J25" s="63"/>
      <c r="K25" s="64"/>
      <c r="L25" s="65"/>
      <c r="M25" s="66"/>
      <c r="N25" s="67"/>
      <c r="O25" s="67"/>
      <c r="P25" s="68"/>
    </row>
    <row r="26" spans="2:16" ht="18">
      <c r="C26" s="110"/>
      <c r="D26" s="77"/>
      <c r="E26" s="78"/>
      <c r="F26" s="72"/>
      <c r="G26" s="73"/>
      <c r="H26" s="79"/>
      <c r="I26" s="80"/>
      <c r="J26" s="80"/>
      <c r="K26" s="81">
        <v>1</v>
      </c>
      <c r="L26" s="82">
        <f>+(H26*I26*J26)*K26</f>
        <v>0</v>
      </c>
      <c r="M26" s="83">
        <f>+IF(J26=0,H26*I26*K26,0)</f>
        <v>0</v>
      </c>
      <c r="N26" s="83">
        <f>+IF(I26=0*(AND(J26=0)),H26*K26,0)</f>
        <v>0</v>
      </c>
      <c r="O26" s="83">
        <f>+IF(H26=0*(AND(I26=0)),K26,0)</f>
        <v>1</v>
      </c>
      <c r="P26" s="84"/>
    </row>
    <row r="27" spans="2:16" ht="18">
      <c r="C27" s="110"/>
      <c r="D27" s="77"/>
      <c r="E27" s="87"/>
      <c r="F27" s="88"/>
      <c r="G27" s="89"/>
      <c r="H27" s="90"/>
      <c r="I27" s="91"/>
      <c r="J27" s="91"/>
      <c r="K27" s="92"/>
      <c r="L27" s="82">
        <f>+(H27*I27*J27)*K27</f>
        <v>0</v>
      </c>
      <c r="M27" s="83">
        <f>+IF(J27=0,H27*I27*K27,0)</f>
        <v>0</v>
      </c>
      <c r="N27" s="83">
        <f>+IF(I27=0*(AND(J27=0)),H27*K27,0)</f>
        <v>0</v>
      </c>
      <c r="O27" s="83">
        <f>+IF(H27=0*(AND(I27=0)),K27,0)</f>
        <v>0</v>
      </c>
      <c r="P27" s="93"/>
    </row>
    <row r="28" spans="2:16" ht="18.600000000000001" thickBot="1">
      <c r="C28" s="110"/>
      <c r="D28" s="77"/>
      <c r="E28" s="94"/>
      <c r="F28" s="95"/>
      <c r="G28" s="96"/>
      <c r="H28" s="97"/>
      <c r="I28" s="98"/>
      <c r="J28" s="98"/>
      <c r="K28" s="99"/>
      <c r="L28" s="100"/>
      <c r="M28" s="100"/>
      <c r="N28" s="101"/>
      <c r="O28" s="101"/>
      <c r="P28" s="102"/>
    </row>
    <row r="29" spans="2:16" ht="18.600000000000001" thickTop="1">
      <c r="C29" s="110"/>
      <c r="D29" s="77"/>
      <c r="E29" s="103" t="s">
        <v>119</v>
      </c>
      <c r="F29" s="103"/>
      <c r="G29" s="104"/>
      <c r="H29" s="105"/>
      <c r="I29" s="106"/>
      <c r="J29" s="106"/>
      <c r="K29" s="107"/>
      <c r="L29" s="108">
        <f>SUM(L26:L28)</f>
        <v>0</v>
      </c>
      <c r="M29" s="108">
        <f>SUM(M26:M28)</f>
        <v>0</v>
      </c>
      <c r="N29" s="108">
        <f>SUM(N26:N28)</f>
        <v>0</v>
      </c>
      <c r="O29" s="108">
        <f>SUM(O26:O28)</f>
        <v>1</v>
      </c>
      <c r="P29" s="109" t="str">
        <f>IF(L29&gt;0,"M3",IF(M29&gt;0,"M2",IF(N29&gt;0,"Ml","C/U")))</f>
        <v>C/U</v>
      </c>
    </row>
    <row r="30" spans="2:16" ht="18">
      <c r="C30" s="110"/>
      <c r="D30" s="111"/>
      <c r="E30" s="73"/>
      <c r="F30" s="112"/>
      <c r="G30" s="113"/>
      <c r="H30" s="86"/>
      <c r="I30" s="63"/>
      <c r="J30" s="74"/>
      <c r="K30" s="63"/>
      <c r="L30" s="63"/>
      <c r="M30" s="64"/>
      <c r="N30" s="65"/>
      <c r="O30" s="66"/>
      <c r="P30" s="68"/>
    </row>
    <row r="31" spans="2:16" ht="18">
      <c r="C31" s="110"/>
      <c r="D31" s="111"/>
      <c r="E31" s="73"/>
      <c r="F31" s="112"/>
      <c r="G31" s="113"/>
      <c r="H31" s="86"/>
      <c r="I31" s="63"/>
      <c r="J31" s="74"/>
      <c r="K31" s="63"/>
      <c r="L31" s="63"/>
      <c r="M31" s="64"/>
      <c r="N31" s="65"/>
      <c r="O31" s="66"/>
      <c r="P31" s="68"/>
    </row>
    <row r="32" spans="2:16" ht="18">
      <c r="C32" s="110"/>
      <c r="D32" s="111"/>
      <c r="E32" s="73"/>
      <c r="F32" s="112"/>
      <c r="G32" s="113"/>
      <c r="H32" s="86"/>
      <c r="I32" s="63"/>
      <c r="J32" s="74"/>
      <c r="K32" s="63"/>
      <c r="L32" s="63"/>
      <c r="M32" s="64"/>
      <c r="N32" s="65"/>
      <c r="O32" s="66"/>
      <c r="P32" s="68"/>
    </row>
    <row r="33" spans="2:16" ht="18">
      <c r="C33" s="110"/>
      <c r="D33" s="111"/>
      <c r="E33" s="73"/>
      <c r="F33" s="112"/>
      <c r="G33" s="113"/>
      <c r="H33" s="86"/>
      <c r="I33" s="63"/>
      <c r="J33" s="74"/>
      <c r="K33" s="63"/>
      <c r="L33" s="63"/>
      <c r="M33" s="64"/>
      <c r="N33" s="65"/>
      <c r="O33" s="66"/>
      <c r="P33" s="68"/>
    </row>
    <row r="34" spans="2:16" ht="18">
      <c r="C34" s="110"/>
      <c r="D34" s="70">
        <f>'PRESUPUESTO '!D15</f>
        <v>2.04</v>
      </c>
      <c r="E34" s="71" t="str">
        <f>'PRESUPUESTO '!E15</f>
        <v>Demolición de pretil existente de 40 cm de altura, incluye desalojo</v>
      </c>
      <c r="F34" s="72"/>
      <c r="G34" s="73"/>
      <c r="H34" s="74"/>
      <c r="I34" s="75" t="str">
        <f>'PRESUPUESTO '!G15</f>
        <v>M</v>
      </c>
      <c r="J34" s="63"/>
      <c r="K34" s="64"/>
      <c r="L34" s="65"/>
      <c r="M34" s="66"/>
      <c r="N34" s="67"/>
      <c r="O34" s="67"/>
      <c r="P34" s="68"/>
    </row>
    <row r="35" spans="2:16" ht="18">
      <c r="C35" s="110"/>
      <c r="D35" s="77"/>
      <c r="E35" s="78"/>
      <c r="F35" s="72"/>
      <c r="G35" s="73"/>
      <c r="H35" s="79"/>
      <c r="I35" s="80"/>
      <c r="J35" s="80"/>
      <c r="K35" s="81">
        <v>1</v>
      </c>
      <c r="L35" s="82">
        <f>+(H35*I35*J35)*K35</f>
        <v>0</v>
      </c>
      <c r="M35" s="83">
        <f>+IF(J35=0,H35*I35*K35,0)</f>
        <v>0</v>
      </c>
      <c r="N35" s="83">
        <f>+IF(I35=0*(AND(J35=0)),H35*K35,0)</f>
        <v>0</v>
      </c>
      <c r="O35" s="83">
        <f>+IF(H35=0*(AND(I35=0)),K35,0)</f>
        <v>1</v>
      </c>
      <c r="P35" s="84"/>
    </row>
    <row r="36" spans="2:16" ht="18">
      <c r="C36" s="110"/>
      <c r="D36" s="77"/>
      <c r="E36" s="87"/>
      <c r="F36" s="88"/>
      <c r="G36" s="89"/>
      <c r="H36" s="90"/>
      <c r="I36" s="91"/>
      <c r="J36" s="91"/>
      <c r="K36" s="92"/>
      <c r="L36" s="82">
        <f>+(H36*I36*J36)*K36</f>
        <v>0</v>
      </c>
      <c r="M36" s="83">
        <f>+IF(J36=0,H36*I36*K36,0)</f>
        <v>0</v>
      </c>
      <c r="N36" s="83">
        <f>+IF(I36=0*(AND(J36=0)),H36*K36,0)</f>
        <v>0</v>
      </c>
      <c r="O36" s="83">
        <f>+IF(H36=0*(AND(I36=0)),K36,0)</f>
        <v>0</v>
      </c>
      <c r="P36" s="93"/>
    </row>
    <row r="37" spans="2:16" ht="18.600000000000001" thickBot="1">
      <c r="C37" s="110"/>
      <c r="D37" s="77"/>
      <c r="E37" s="94"/>
      <c r="F37" s="95"/>
      <c r="G37" s="96"/>
      <c r="H37" s="97"/>
      <c r="I37" s="98"/>
      <c r="J37" s="98"/>
      <c r="K37" s="99"/>
      <c r="L37" s="100"/>
      <c r="M37" s="100"/>
      <c r="N37" s="101"/>
      <c r="O37" s="101"/>
      <c r="P37" s="102"/>
    </row>
    <row r="38" spans="2:16" ht="18.600000000000001" thickTop="1">
      <c r="C38" s="110"/>
      <c r="D38" s="77"/>
      <c r="E38" s="103" t="s">
        <v>119</v>
      </c>
      <c r="F38" s="103"/>
      <c r="G38" s="104"/>
      <c r="H38" s="105"/>
      <c r="I38" s="106"/>
      <c r="J38" s="106"/>
      <c r="K38" s="107"/>
      <c r="L38" s="108">
        <f>SUM(L35:L37)</f>
        <v>0</v>
      </c>
      <c r="M38" s="108">
        <f>SUM(M35:M37)</f>
        <v>0</v>
      </c>
      <c r="N38" s="108">
        <f>SUM(N35:N37)</f>
        <v>0</v>
      </c>
      <c r="O38" s="108">
        <f>SUM(O35:O37)</f>
        <v>1</v>
      </c>
      <c r="P38" s="109" t="str">
        <f>IF(L38&gt;0,"M3",IF(M38&gt;0,"M2",IF(N38&gt;0,"Ml","C/U")))</f>
        <v>C/U</v>
      </c>
    </row>
    <row r="39" spans="2:16" ht="18">
      <c r="C39" s="110"/>
      <c r="D39" s="111"/>
      <c r="E39" s="73"/>
      <c r="F39" s="112"/>
      <c r="G39" s="113"/>
      <c r="H39" s="86"/>
      <c r="I39" s="63"/>
      <c r="J39" s="74"/>
      <c r="K39" s="63"/>
      <c r="L39" s="63"/>
      <c r="M39" s="64"/>
      <c r="N39" s="65"/>
      <c r="O39" s="66"/>
      <c r="P39" s="68"/>
    </row>
    <row r="40" spans="2:16" ht="18">
      <c r="C40" s="110"/>
      <c r="D40" s="111"/>
      <c r="E40" s="73"/>
      <c r="F40" s="112"/>
      <c r="G40" s="113"/>
      <c r="H40" s="86"/>
      <c r="I40" s="63"/>
      <c r="J40" s="74"/>
      <c r="K40" s="63"/>
      <c r="L40" s="63"/>
      <c r="M40" s="64"/>
      <c r="N40" s="65"/>
      <c r="O40" s="66"/>
      <c r="P40" s="68"/>
    </row>
    <row r="41" spans="2:16" ht="18">
      <c r="C41" s="110"/>
      <c r="D41" s="111"/>
      <c r="E41" s="73"/>
      <c r="F41" s="112"/>
      <c r="G41" s="113"/>
      <c r="H41" s="86"/>
      <c r="I41" s="63"/>
      <c r="J41" s="74"/>
      <c r="K41" s="63"/>
      <c r="L41" s="63"/>
      <c r="M41" s="64"/>
      <c r="N41" s="65"/>
      <c r="O41" s="66"/>
      <c r="P41" s="68"/>
    </row>
    <row r="42" spans="2:16" ht="18">
      <c r="C42" s="110"/>
      <c r="D42" s="111"/>
      <c r="E42" s="73"/>
      <c r="F42" s="112"/>
      <c r="G42" s="113"/>
      <c r="H42" s="86"/>
      <c r="I42" s="63"/>
      <c r="J42" s="74"/>
      <c r="K42" s="63"/>
      <c r="L42" s="63"/>
      <c r="M42" s="64"/>
      <c r="N42" s="65"/>
      <c r="O42" s="66"/>
      <c r="P42" s="68"/>
    </row>
    <row r="43" spans="2:16" ht="18">
      <c r="C43" s="110"/>
      <c r="D43" s="59">
        <f>'PRESUPUESTO '!D18</f>
        <v>3</v>
      </c>
      <c r="E43" s="60" t="str">
        <f>'PRESUPUESTO '!E18</f>
        <v>TERRACERÍA</v>
      </c>
      <c r="G43" s="61"/>
      <c r="H43" s="86"/>
      <c r="I43" s="63"/>
      <c r="J43" s="74"/>
      <c r="K43" s="63"/>
      <c r="L43" s="63"/>
      <c r="M43" s="64"/>
      <c r="N43" s="65"/>
      <c r="O43" s="66"/>
      <c r="P43" s="68"/>
    </row>
    <row r="44" spans="2:16" ht="18">
      <c r="C44" s="110"/>
      <c r="D44" s="70">
        <f>'PRESUPUESTO '!D20</f>
        <v>3.02</v>
      </c>
      <c r="E44" s="71" t="str">
        <f>'PRESUPUESTO '!E20</f>
        <v>Compactación masiva con material selecto para generar terraplén donde se edificará la nueva unidad de salud. Densidad 95%, según especificaciones técnicas. Incluye acarreo de material y la conformación de taludes según se indica en los planos constructivos.</v>
      </c>
      <c r="F44" s="72"/>
      <c r="G44" s="73"/>
      <c r="H44" s="74"/>
      <c r="I44" s="75" t="str">
        <f>'PRESUPUESTO '!G20</f>
        <v>M3</v>
      </c>
      <c r="J44" s="63"/>
      <c r="K44" s="64"/>
      <c r="L44" s="65"/>
      <c r="M44" s="66"/>
      <c r="N44" s="67"/>
      <c r="O44" s="67"/>
      <c r="P44" s="68"/>
    </row>
    <row r="45" spans="2:16" ht="18">
      <c r="C45" s="110"/>
      <c r="D45" s="77"/>
      <c r="E45" s="78"/>
      <c r="F45" s="72"/>
      <c r="G45" s="73"/>
      <c r="H45" s="79"/>
      <c r="I45" s="80"/>
      <c r="J45" s="80"/>
      <c r="K45" s="81"/>
      <c r="L45" s="82">
        <f>+(H45*I45*J45)*K45</f>
        <v>0</v>
      </c>
      <c r="M45" s="83">
        <f>+IF(J45=0,H45*I45*K45,0)</f>
        <v>0</v>
      </c>
      <c r="N45" s="83">
        <f>+IF(I45=0*(AND(J45=0)),H45*K45,0)</f>
        <v>0</v>
      </c>
      <c r="O45" s="83">
        <f>+IF(H45=0*(AND(I45=0)),K45,0)</f>
        <v>0</v>
      </c>
      <c r="P45" s="84"/>
    </row>
    <row r="46" spans="2:16" ht="18">
      <c r="B46" s="85"/>
      <c r="C46" s="86"/>
      <c r="D46" s="77"/>
      <c r="E46" s="87" t="s">
        <v>120</v>
      </c>
      <c r="F46" s="88"/>
      <c r="G46" s="120"/>
      <c r="H46" s="90">
        <v>10.3</v>
      </c>
      <c r="I46" s="91">
        <v>2</v>
      </c>
      <c r="J46" s="91">
        <v>1</v>
      </c>
      <c r="K46" s="92">
        <v>1</v>
      </c>
      <c r="L46" s="82">
        <f t="shared" ref="L46:L61" si="0">+(H46*I46*J46)*K46</f>
        <v>20.6</v>
      </c>
      <c r="M46" s="83">
        <f t="shared" ref="M46:M61" si="1">+IF(J46=0,H46*I46*K46,0)</f>
        <v>0</v>
      </c>
      <c r="N46" s="83">
        <f t="shared" ref="N46:N61" si="2">+IF(I46=0*(AND(J46=0)),H46*K46,0)</f>
        <v>0</v>
      </c>
      <c r="O46" s="83">
        <f t="shared" ref="O46:O61" si="3">+IF(H46=0*(AND(I46=0)),K46,0)</f>
        <v>0</v>
      </c>
      <c r="P46" s="93"/>
    </row>
    <row r="47" spans="2:16" ht="18">
      <c r="B47" s="85"/>
      <c r="C47" s="86"/>
      <c r="D47" s="77"/>
      <c r="E47" s="87" t="s">
        <v>121</v>
      </c>
      <c r="F47" s="88"/>
      <c r="G47" s="120"/>
      <c r="H47" s="90">
        <v>11.62</v>
      </c>
      <c r="I47" s="91">
        <v>2</v>
      </c>
      <c r="J47" s="91">
        <v>1</v>
      </c>
      <c r="K47" s="92">
        <v>1</v>
      </c>
      <c r="L47" s="82">
        <f t="shared" si="0"/>
        <v>23.24</v>
      </c>
      <c r="M47" s="83">
        <f t="shared" si="1"/>
        <v>0</v>
      </c>
      <c r="N47" s="83">
        <f t="shared" si="2"/>
        <v>0</v>
      </c>
      <c r="O47" s="83">
        <f t="shared" si="3"/>
        <v>0</v>
      </c>
      <c r="P47" s="93"/>
    </row>
    <row r="48" spans="2:16" ht="18">
      <c r="B48" s="85"/>
      <c r="C48" s="86"/>
      <c r="D48" s="77"/>
      <c r="E48" s="87" t="s">
        <v>122</v>
      </c>
      <c r="F48" s="88"/>
      <c r="G48" s="120"/>
      <c r="H48" s="90">
        <v>6.54</v>
      </c>
      <c r="I48" s="91">
        <v>2</v>
      </c>
      <c r="J48" s="91">
        <v>1</v>
      </c>
      <c r="K48" s="92">
        <v>1</v>
      </c>
      <c r="L48" s="82">
        <f t="shared" si="0"/>
        <v>13.08</v>
      </c>
      <c r="M48" s="83">
        <f t="shared" si="1"/>
        <v>0</v>
      </c>
      <c r="N48" s="83">
        <f t="shared" si="2"/>
        <v>0</v>
      </c>
      <c r="O48" s="83">
        <f t="shared" si="3"/>
        <v>0</v>
      </c>
      <c r="P48" s="93"/>
    </row>
    <row r="49" spans="2:16" ht="18">
      <c r="B49" s="85"/>
      <c r="C49" s="86"/>
      <c r="D49" s="77"/>
      <c r="E49" s="87" t="s">
        <v>123</v>
      </c>
      <c r="F49" s="88"/>
      <c r="G49" s="120"/>
      <c r="H49" s="90">
        <v>1.57</v>
      </c>
      <c r="I49" s="91">
        <v>2</v>
      </c>
      <c r="J49" s="91">
        <v>1</v>
      </c>
      <c r="K49" s="92">
        <v>1</v>
      </c>
      <c r="L49" s="82">
        <f t="shared" si="0"/>
        <v>3.14</v>
      </c>
      <c r="M49" s="83">
        <f t="shared" si="1"/>
        <v>0</v>
      </c>
      <c r="N49" s="83">
        <f t="shared" si="2"/>
        <v>0</v>
      </c>
      <c r="O49" s="83">
        <f t="shared" si="3"/>
        <v>0</v>
      </c>
      <c r="P49" s="93"/>
    </row>
    <row r="50" spans="2:16" ht="18">
      <c r="B50" s="85"/>
      <c r="C50" s="86"/>
      <c r="D50" s="77"/>
      <c r="E50" s="87" t="s">
        <v>124</v>
      </c>
      <c r="F50" s="88"/>
      <c r="G50" s="120"/>
      <c r="H50" s="90">
        <v>11.8</v>
      </c>
      <c r="I50" s="91">
        <v>2.5</v>
      </c>
      <c r="J50" s="91">
        <v>1</v>
      </c>
      <c r="K50" s="92">
        <v>1</v>
      </c>
      <c r="L50" s="82">
        <f t="shared" si="0"/>
        <v>29.5</v>
      </c>
      <c r="M50" s="83">
        <f t="shared" si="1"/>
        <v>0</v>
      </c>
      <c r="N50" s="83">
        <f t="shared" si="2"/>
        <v>0</v>
      </c>
      <c r="O50" s="83">
        <f t="shared" si="3"/>
        <v>0</v>
      </c>
      <c r="P50" s="93"/>
    </row>
    <row r="51" spans="2:16" ht="18">
      <c r="B51" s="85"/>
      <c r="C51" s="86"/>
      <c r="D51" s="77"/>
      <c r="E51" s="87" t="s">
        <v>125</v>
      </c>
      <c r="F51" s="88"/>
      <c r="G51" s="120"/>
      <c r="H51" s="90">
        <v>25</v>
      </c>
      <c r="I51" s="91">
        <v>2.5</v>
      </c>
      <c r="J51" s="91">
        <v>1</v>
      </c>
      <c r="K51" s="92">
        <v>1</v>
      </c>
      <c r="L51" s="82">
        <f t="shared" si="0"/>
        <v>62.5</v>
      </c>
      <c r="M51" s="83">
        <f t="shared" si="1"/>
        <v>0</v>
      </c>
      <c r="N51" s="83">
        <f t="shared" si="2"/>
        <v>0</v>
      </c>
      <c r="O51" s="83">
        <f t="shared" si="3"/>
        <v>0</v>
      </c>
      <c r="P51" s="93"/>
    </row>
    <row r="52" spans="2:16" ht="18">
      <c r="B52" s="85"/>
      <c r="C52" s="86"/>
      <c r="D52" s="77"/>
      <c r="E52" s="87" t="s">
        <v>126</v>
      </c>
      <c r="F52" s="88"/>
      <c r="G52" s="120"/>
      <c r="H52" s="90">
        <v>25</v>
      </c>
      <c r="I52" s="91">
        <v>2.5</v>
      </c>
      <c r="J52" s="91">
        <v>1</v>
      </c>
      <c r="K52" s="92">
        <v>1</v>
      </c>
      <c r="L52" s="82">
        <f t="shared" si="0"/>
        <v>62.5</v>
      </c>
      <c r="M52" s="83">
        <f t="shared" si="1"/>
        <v>0</v>
      </c>
      <c r="N52" s="83">
        <f t="shared" si="2"/>
        <v>0</v>
      </c>
      <c r="O52" s="83">
        <f t="shared" si="3"/>
        <v>0</v>
      </c>
      <c r="P52" s="93"/>
    </row>
    <row r="53" spans="2:16" ht="18">
      <c r="B53" s="85"/>
      <c r="C53" s="86"/>
      <c r="D53" s="77"/>
      <c r="E53" s="87" t="s">
        <v>127</v>
      </c>
      <c r="F53" s="88"/>
      <c r="G53" s="120"/>
      <c r="H53" s="90">
        <v>24.88</v>
      </c>
      <c r="I53" s="91">
        <v>2</v>
      </c>
      <c r="J53" s="91">
        <v>1</v>
      </c>
      <c r="K53" s="92">
        <v>1</v>
      </c>
      <c r="L53" s="82">
        <f t="shared" si="0"/>
        <v>49.76</v>
      </c>
      <c r="M53" s="83">
        <f t="shared" si="1"/>
        <v>0</v>
      </c>
      <c r="N53" s="83">
        <f t="shared" si="2"/>
        <v>0</v>
      </c>
      <c r="O53" s="83">
        <f t="shared" si="3"/>
        <v>0</v>
      </c>
      <c r="P53" s="93"/>
    </row>
    <row r="54" spans="2:16" ht="18">
      <c r="B54" s="85"/>
      <c r="C54" s="86"/>
      <c r="D54" s="77"/>
      <c r="E54" s="87" t="s">
        <v>128</v>
      </c>
      <c r="F54" s="88"/>
      <c r="G54" s="120"/>
      <c r="H54" s="90">
        <v>21.5</v>
      </c>
      <c r="I54" s="91">
        <v>2</v>
      </c>
      <c r="J54" s="91">
        <v>1</v>
      </c>
      <c r="K54" s="92">
        <v>1</v>
      </c>
      <c r="L54" s="82">
        <f t="shared" si="0"/>
        <v>43</v>
      </c>
      <c r="M54" s="83">
        <f t="shared" si="1"/>
        <v>0</v>
      </c>
      <c r="N54" s="83">
        <f t="shared" si="2"/>
        <v>0</v>
      </c>
      <c r="O54" s="83">
        <f t="shared" si="3"/>
        <v>0</v>
      </c>
      <c r="P54" s="93"/>
    </row>
    <row r="55" spans="2:16" ht="18">
      <c r="B55" s="85"/>
      <c r="C55" s="86"/>
      <c r="D55" s="77"/>
      <c r="E55" s="87" t="s">
        <v>129</v>
      </c>
      <c r="F55" s="88"/>
      <c r="G55" s="120"/>
      <c r="H55" s="90">
        <v>7.94</v>
      </c>
      <c r="I55" s="91">
        <v>1</v>
      </c>
      <c r="J55" s="91">
        <v>1</v>
      </c>
      <c r="K55" s="92">
        <v>1</v>
      </c>
      <c r="L55" s="82">
        <f t="shared" si="0"/>
        <v>7.94</v>
      </c>
      <c r="M55" s="83">
        <f t="shared" si="1"/>
        <v>0</v>
      </c>
      <c r="N55" s="83">
        <f t="shared" si="2"/>
        <v>0</v>
      </c>
      <c r="O55" s="83">
        <f t="shared" si="3"/>
        <v>0</v>
      </c>
      <c r="P55" s="93"/>
    </row>
    <row r="56" spans="2:16" ht="18">
      <c r="B56" s="85"/>
      <c r="C56" s="86"/>
      <c r="D56" s="77"/>
      <c r="E56" s="87" t="s">
        <v>130</v>
      </c>
      <c r="F56" s="88"/>
      <c r="G56" s="120"/>
      <c r="H56" s="90">
        <v>3.77</v>
      </c>
      <c r="I56" s="91">
        <v>3</v>
      </c>
      <c r="J56" s="91">
        <v>1</v>
      </c>
      <c r="K56" s="92">
        <v>1</v>
      </c>
      <c r="L56" s="82">
        <f t="shared" si="0"/>
        <v>11.31</v>
      </c>
      <c r="M56" s="83">
        <f t="shared" si="1"/>
        <v>0</v>
      </c>
      <c r="N56" s="83">
        <f t="shared" si="2"/>
        <v>0</v>
      </c>
      <c r="O56" s="83">
        <f t="shared" si="3"/>
        <v>0</v>
      </c>
      <c r="P56" s="93"/>
    </row>
    <row r="57" spans="2:16" ht="18">
      <c r="B57" s="85"/>
      <c r="C57" s="86"/>
      <c r="D57" s="77"/>
      <c r="E57" s="87" t="s">
        <v>131</v>
      </c>
      <c r="F57" s="88"/>
      <c r="G57" s="120"/>
      <c r="H57" s="90">
        <v>24.85</v>
      </c>
      <c r="I57" s="91">
        <v>2.75</v>
      </c>
      <c r="J57" s="91">
        <v>1</v>
      </c>
      <c r="K57" s="92">
        <v>1</v>
      </c>
      <c r="L57" s="82">
        <f t="shared" si="0"/>
        <v>68.337500000000006</v>
      </c>
      <c r="M57" s="83">
        <f t="shared" si="1"/>
        <v>0</v>
      </c>
      <c r="N57" s="83">
        <f t="shared" si="2"/>
        <v>0</v>
      </c>
      <c r="O57" s="83">
        <f t="shared" si="3"/>
        <v>0</v>
      </c>
      <c r="P57" s="93"/>
    </row>
    <row r="58" spans="2:16" ht="18">
      <c r="B58" s="85"/>
      <c r="C58" s="86"/>
      <c r="D58" s="77"/>
      <c r="E58" s="87" t="s">
        <v>132</v>
      </c>
      <c r="F58" s="88"/>
      <c r="G58" s="120"/>
      <c r="H58" s="90">
        <v>25</v>
      </c>
      <c r="I58" s="91">
        <v>2.75</v>
      </c>
      <c r="J58" s="91">
        <v>1</v>
      </c>
      <c r="K58" s="92">
        <v>1</v>
      </c>
      <c r="L58" s="82">
        <f t="shared" si="0"/>
        <v>68.75</v>
      </c>
      <c r="M58" s="83">
        <f t="shared" si="1"/>
        <v>0</v>
      </c>
      <c r="N58" s="83">
        <f t="shared" si="2"/>
        <v>0</v>
      </c>
      <c r="O58" s="83">
        <f t="shared" si="3"/>
        <v>0</v>
      </c>
      <c r="P58" s="93"/>
    </row>
    <row r="59" spans="2:16" ht="18">
      <c r="B59" s="85"/>
      <c r="C59" s="86"/>
      <c r="D59" s="77"/>
      <c r="E59" s="87" t="s">
        <v>133</v>
      </c>
      <c r="F59" s="88"/>
      <c r="G59" s="120"/>
      <c r="H59" s="90">
        <v>25</v>
      </c>
      <c r="I59" s="91">
        <v>2.5</v>
      </c>
      <c r="J59" s="91">
        <v>1</v>
      </c>
      <c r="K59" s="92">
        <v>1</v>
      </c>
      <c r="L59" s="82">
        <f t="shared" si="0"/>
        <v>62.5</v>
      </c>
      <c r="M59" s="83">
        <f t="shared" si="1"/>
        <v>0</v>
      </c>
      <c r="N59" s="83">
        <f t="shared" si="2"/>
        <v>0</v>
      </c>
      <c r="O59" s="83">
        <f t="shared" si="3"/>
        <v>0</v>
      </c>
      <c r="P59" s="93"/>
    </row>
    <row r="60" spans="2:16" ht="18">
      <c r="B60" s="85"/>
      <c r="C60" s="86"/>
      <c r="D60" s="77"/>
      <c r="E60" s="87" t="s">
        <v>134</v>
      </c>
      <c r="F60" s="88"/>
      <c r="G60" s="120"/>
      <c r="H60" s="90">
        <v>25</v>
      </c>
      <c r="I60" s="91">
        <v>2</v>
      </c>
      <c r="J60" s="91">
        <v>1</v>
      </c>
      <c r="K60" s="92">
        <v>1</v>
      </c>
      <c r="L60" s="82">
        <f t="shared" si="0"/>
        <v>50</v>
      </c>
      <c r="M60" s="83">
        <f t="shared" si="1"/>
        <v>0</v>
      </c>
      <c r="N60" s="83">
        <f t="shared" si="2"/>
        <v>0</v>
      </c>
      <c r="O60" s="83">
        <f t="shared" si="3"/>
        <v>0</v>
      </c>
      <c r="P60" s="93"/>
    </row>
    <row r="61" spans="2:16" ht="18">
      <c r="B61" s="85"/>
      <c r="C61" s="86"/>
      <c r="D61" s="77"/>
      <c r="E61" s="87" t="s">
        <v>135</v>
      </c>
      <c r="F61" s="88"/>
      <c r="G61" s="120"/>
      <c r="H61" s="90">
        <v>22.58</v>
      </c>
      <c r="I61" s="91">
        <v>2</v>
      </c>
      <c r="J61" s="91">
        <v>1</v>
      </c>
      <c r="K61" s="92">
        <v>1</v>
      </c>
      <c r="L61" s="82">
        <f t="shared" si="0"/>
        <v>45.16</v>
      </c>
      <c r="M61" s="83">
        <f t="shared" si="1"/>
        <v>0</v>
      </c>
      <c r="N61" s="83">
        <f t="shared" si="2"/>
        <v>0</v>
      </c>
      <c r="O61" s="83">
        <f t="shared" si="3"/>
        <v>0</v>
      </c>
      <c r="P61" s="93"/>
    </row>
    <row r="62" spans="2:16" ht="18">
      <c r="B62" s="85"/>
      <c r="C62" s="86"/>
      <c r="D62" s="77"/>
      <c r="E62" s="87" t="s">
        <v>136</v>
      </c>
      <c r="F62" s="88"/>
      <c r="G62" s="120"/>
      <c r="H62" s="90">
        <v>1.0900000000000001</v>
      </c>
      <c r="I62" s="91">
        <v>2</v>
      </c>
      <c r="J62" s="91">
        <v>1</v>
      </c>
      <c r="K62" s="92">
        <v>1</v>
      </c>
      <c r="L62" s="82">
        <f t="shared" ref="L62:L68" si="4">+(H62*I62*J62)*K62</f>
        <v>2.1800000000000002</v>
      </c>
      <c r="M62" s="83">
        <f t="shared" ref="M62:M68" si="5">+IF(J62=0,H62*I62*K62,0)</f>
        <v>0</v>
      </c>
      <c r="N62" s="83">
        <f t="shared" ref="N62:N68" si="6">+IF(I62=0*(AND(J62=0)),H62*K62,0)</f>
        <v>0</v>
      </c>
      <c r="O62" s="83">
        <f t="shared" ref="O62:O68" si="7">+IF(H62=0*(AND(I62=0)),K62,0)</f>
        <v>0</v>
      </c>
      <c r="P62" s="93"/>
    </row>
    <row r="63" spans="2:16" ht="18">
      <c r="B63" s="85"/>
      <c r="C63" s="86"/>
      <c r="D63" s="77"/>
      <c r="E63" s="87" t="s">
        <v>137</v>
      </c>
      <c r="F63" s="88"/>
      <c r="G63" s="120"/>
      <c r="H63" s="90">
        <v>19.440000000000001</v>
      </c>
      <c r="I63" s="91">
        <v>3</v>
      </c>
      <c r="J63" s="91">
        <v>1</v>
      </c>
      <c r="K63" s="92">
        <v>1</v>
      </c>
      <c r="L63" s="82">
        <f t="shared" si="4"/>
        <v>58.320000000000007</v>
      </c>
      <c r="M63" s="83">
        <f t="shared" si="5"/>
        <v>0</v>
      </c>
      <c r="N63" s="83">
        <f t="shared" si="6"/>
        <v>0</v>
      </c>
      <c r="O63" s="83">
        <f t="shared" si="7"/>
        <v>0</v>
      </c>
      <c r="P63" s="93"/>
    </row>
    <row r="64" spans="2:16" ht="18">
      <c r="B64" s="85"/>
      <c r="C64" s="86"/>
      <c r="D64" s="77"/>
      <c r="E64" s="87" t="s">
        <v>138</v>
      </c>
      <c r="F64" s="88"/>
      <c r="G64" s="120"/>
      <c r="H64" s="90">
        <v>25</v>
      </c>
      <c r="I64" s="91">
        <v>3</v>
      </c>
      <c r="J64" s="91">
        <v>1</v>
      </c>
      <c r="K64" s="92">
        <v>1</v>
      </c>
      <c r="L64" s="82">
        <f t="shared" si="4"/>
        <v>75</v>
      </c>
      <c r="M64" s="83">
        <f t="shared" si="5"/>
        <v>0</v>
      </c>
      <c r="N64" s="83">
        <f t="shared" si="6"/>
        <v>0</v>
      </c>
      <c r="O64" s="83">
        <f t="shared" si="7"/>
        <v>0</v>
      </c>
      <c r="P64" s="93"/>
    </row>
    <row r="65" spans="2:16" ht="18">
      <c r="B65" s="85"/>
      <c r="C65" s="86"/>
      <c r="D65" s="77"/>
      <c r="E65" s="87" t="s">
        <v>139</v>
      </c>
      <c r="F65" s="88"/>
      <c r="G65" s="120"/>
      <c r="H65" s="90">
        <v>25</v>
      </c>
      <c r="I65" s="91">
        <v>3</v>
      </c>
      <c r="J65" s="91">
        <v>1</v>
      </c>
      <c r="K65" s="92">
        <v>1</v>
      </c>
      <c r="L65" s="82">
        <f t="shared" si="4"/>
        <v>75</v>
      </c>
      <c r="M65" s="83">
        <f t="shared" si="5"/>
        <v>0</v>
      </c>
      <c r="N65" s="83">
        <f t="shared" si="6"/>
        <v>0</v>
      </c>
      <c r="O65" s="83">
        <f t="shared" si="7"/>
        <v>0</v>
      </c>
      <c r="P65" s="93"/>
    </row>
    <row r="66" spans="2:16" ht="18">
      <c r="B66" s="85"/>
      <c r="C66" s="86"/>
      <c r="D66" s="77"/>
      <c r="E66" s="87" t="s">
        <v>140</v>
      </c>
      <c r="F66" s="88"/>
      <c r="G66" s="120"/>
      <c r="H66" s="90">
        <v>25</v>
      </c>
      <c r="I66" s="91">
        <v>2.5</v>
      </c>
      <c r="J66" s="91">
        <v>1</v>
      </c>
      <c r="K66" s="92">
        <v>1</v>
      </c>
      <c r="L66" s="82">
        <f t="shared" si="4"/>
        <v>62.5</v>
      </c>
      <c r="M66" s="83">
        <f t="shared" si="5"/>
        <v>0</v>
      </c>
      <c r="N66" s="83">
        <f t="shared" si="6"/>
        <v>0</v>
      </c>
      <c r="O66" s="83">
        <f t="shared" si="7"/>
        <v>0</v>
      </c>
      <c r="P66" s="93"/>
    </row>
    <row r="67" spans="2:16" ht="18">
      <c r="B67" s="85"/>
      <c r="C67" s="86"/>
      <c r="D67" s="77"/>
      <c r="E67" s="87" t="s">
        <v>141</v>
      </c>
      <c r="F67" s="88"/>
      <c r="G67" s="120"/>
      <c r="H67" s="90">
        <v>25</v>
      </c>
      <c r="I67" s="91">
        <v>2</v>
      </c>
      <c r="J67" s="91">
        <v>1</v>
      </c>
      <c r="K67" s="92">
        <v>1</v>
      </c>
      <c r="L67" s="82">
        <f t="shared" si="4"/>
        <v>50</v>
      </c>
      <c r="M67" s="83">
        <f t="shared" si="5"/>
        <v>0</v>
      </c>
      <c r="N67" s="83">
        <f t="shared" si="6"/>
        <v>0</v>
      </c>
      <c r="O67" s="83">
        <f t="shared" si="7"/>
        <v>0</v>
      </c>
      <c r="P67" s="93"/>
    </row>
    <row r="68" spans="2:16" ht="18">
      <c r="B68" s="85"/>
      <c r="C68" s="86"/>
      <c r="D68" s="77"/>
      <c r="E68" s="87" t="s">
        <v>142</v>
      </c>
      <c r="F68" s="88"/>
      <c r="G68" s="120"/>
      <c r="H68" s="90">
        <v>0.61</v>
      </c>
      <c r="I68" s="91">
        <v>2</v>
      </c>
      <c r="J68" s="91">
        <v>1</v>
      </c>
      <c r="K68" s="92">
        <v>1</v>
      </c>
      <c r="L68" s="82">
        <f t="shared" si="4"/>
        <v>1.22</v>
      </c>
      <c r="M68" s="83">
        <f t="shared" si="5"/>
        <v>0</v>
      </c>
      <c r="N68" s="83">
        <f t="shared" si="6"/>
        <v>0</v>
      </c>
      <c r="O68" s="83">
        <f t="shared" si="7"/>
        <v>0</v>
      </c>
      <c r="P68" s="93"/>
    </row>
    <row r="69" spans="2:16" ht="18">
      <c r="B69" s="85"/>
      <c r="C69" s="86"/>
      <c r="D69" s="77"/>
      <c r="E69" s="87" t="s">
        <v>143</v>
      </c>
      <c r="F69" s="88"/>
      <c r="G69" s="120"/>
      <c r="H69" s="90">
        <v>3.81</v>
      </c>
      <c r="I69" s="91">
        <v>3</v>
      </c>
      <c r="J69" s="91">
        <v>1</v>
      </c>
      <c r="K69" s="92">
        <v>1</v>
      </c>
      <c r="L69" s="82">
        <f t="shared" ref="L69:L73" si="8">+(H69*I69*J69)*K69</f>
        <v>11.43</v>
      </c>
      <c r="M69" s="83">
        <f t="shared" ref="M69:M73" si="9">+IF(J69=0,H69*I69*K69,0)</f>
        <v>0</v>
      </c>
      <c r="N69" s="83">
        <f t="shared" ref="N69:N73" si="10">+IF(I69=0*(AND(J69=0)),H69*K69,0)</f>
        <v>0</v>
      </c>
      <c r="O69" s="83">
        <f t="shared" ref="O69:O73" si="11">+IF(H69=0*(AND(I69=0)),K69,0)</f>
        <v>0</v>
      </c>
      <c r="P69" s="93"/>
    </row>
    <row r="70" spans="2:16" ht="18">
      <c r="B70" s="85"/>
      <c r="C70" s="86"/>
      <c r="D70" s="77"/>
      <c r="E70" s="87" t="s">
        <v>144</v>
      </c>
      <c r="F70" s="88"/>
      <c r="G70" s="120"/>
      <c r="H70" s="90">
        <v>5.71</v>
      </c>
      <c r="I70" s="91">
        <v>3</v>
      </c>
      <c r="J70" s="91">
        <v>1</v>
      </c>
      <c r="K70" s="92">
        <v>1</v>
      </c>
      <c r="L70" s="82">
        <f t="shared" si="8"/>
        <v>17.13</v>
      </c>
      <c r="M70" s="83">
        <f t="shared" si="9"/>
        <v>0</v>
      </c>
      <c r="N70" s="83">
        <f t="shared" si="10"/>
        <v>0</v>
      </c>
      <c r="O70" s="83">
        <f t="shared" si="11"/>
        <v>0</v>
      </c>
      <c r="P70" s="93"/>
    </row>
    <row r="71" spans="2:16" ht="18">
      <c r="B71" s="85"/>
      <c r="C71" s="86"/>
      <c r="D71" s="77"/>
      <c r="E71" s="87" t="s">
        <v>145</v>
      </c>
      <c r="F71" s="88"/>
      <c r="G71" s="120"/>
      <c r="H71" s="90">
        <v>6.33</v>
      </c>
      <c r="I71" s="91">
        <v>3</v>
      </c>
      <c r="J71" s="91">
        <v>1</v>
      </c>
      <c r="K71" s="92">
        <v>1</v>
      </c>
      <c r="L71" s="82">
        <f t="shared" si="8"/>
        <v>18.990000000000002</v>
      </c>
      <c r="M71" s="83">
        <f t="shared" si="9"/>
        <v>0</v>
      </c>
      <c r="N71" s="83">
        <f t="shared" si="10"/>
        <v>0</v>
      </c>
      <c r="O71" s="83">
        <f t="shared" si="11"/>
        <v>0</v>
      </c>
      <c r="P71" s="93"/>
    </row>
    <row r="72" spans="2:16" ht="18">
      <c r="B72" s="85"/>
      <c r="C72" s="86"/>
      <c r="D72" s="77"/>
      <c r="E72" s="87" t="s">
        <v>146</v>
      </c>
      <c r="F72" s="88"/>
      <c r="G72" s="120"/>
      <c r="H72" s="90">
        <v>7.21</v>
      </c>
      <c r="I72" s="91">
        <v>3</v>
      </c>
      <c r="J72" s="91">
        <v>1</v>
      </c>
      <c r="K72" s="92">
        <v>1</v>
      </c>
      <c r="L72" s="82">
        <f t="shared" si="8"/>
        <v>21.63</v>
      </c>
      <c r="M72" s="83">
        <f t="shared" si="9"/>
        <v>0</v>
      </c>
      <c r="N72" s="83">
        <f t="shared" si="10"/>
        <v>0</v>
      </c>
      <c r="O72" s="83">
        <f t="shared" si="11"/>
        <v>0</v>
      </c>
      <c r="P72" s="93"/>
    </row>
    <row r="73" spans="2:16" ht="18">
      <c r="B73" s="85"/>
      <c r="C73" s="86"/>
      <c r="D73" s="77"/>
      <c r="E73" s="87" t="s">
        <v>147</v>
      </c>
      <c r="F73" s="88"/>
      <c r="G73" s="89"/>
      <c r="H73" s="90">
        <v>8.1</v>
      </c>
      <c r="I73" s="91">
        <v>2</v>
      </c>
      <c r="J73" s="91">
        <v>1</v>
      </c>
      <c r="K73" s="92">
        <v>1</v>
      </c>
      <c r="L73" s="82">
        <f t="shared" si="8"/>
        <v>16.2</v>
      </c>
      <c r="M73" s="83">
        <f t="shared" si="9"/>
        <v>0</v>
      </c>
      <c r="N73" s="83">
        <f t="shared" si="10"/>
        <v>0</v>
      </c>
      <c r="O73" s="83">
        <f t="shared" si="11"/>
        <v>0</v>
      </c>
      <c r="P73" s="93"/>
    </row>
    <row r="74" spans="2:16" ht="18.600000000000001" thickBot="1">
      <c r="B74" s="85"/>
      <c r="C74" s="86"/>
      <c r="D74" s="77"/>
      <c r="E74" s="94"/>
      <c r="F74" s="95"/>
      <c r="G74" s="96"/>
      <c r="H74" s="97"/>
      <c r="I74" s="98"/>
      <c r="J74" s="98"/>
      <c r="K74" s="99"/>
      <c r="L74" s="100"/>
      <c r="M74" s="100"/>
      <c r="N74" s="101"/>
      <c r="O74" s="101"/>
      <c r="P74" s="102"/>
    </row>
    <row r="75" spans="2:16" ht="18.600000000000001" thickTop="1">
      <c r="C75" s="110"/>
      <c r="D75" s="77"/>
      <c r="E75" s="103" t="s">
        <v>119</v>
      </c>
      <c r="F75" s="103"/>
      <c r="G75" s="104"/>
      <c r="H75" s="105"/>
      <c r="I75" s="106"/>
      <c r="J75" s="106"/>
      <c r="K75" s="107"/>
      <c r="L75" s="108">
        <f>SUM(L45:L74)</f>
        <v>1030.9175</v>
      </c>
      <c r="M75" s="108">
        <f>SUM(M45:M74)</f>
        <v>0</v>
      </c>
      <c r="N75" s="108">
        <f>SUM(N45:N74)</f>
        <v>0</v>
      </c>
      <c r="O75" s="108">
        <f>SUM(O45:O74)</f>
        <v>0</v>
      </c>
      <c r="P75" s="109" t="str">
        <f>IF(L75&gt;0,"M3",IF(M75&gt;0,"M2",IF(N75&gt;0,"Ml","C/U")))</f>
        <v>M3</v>
      </c>
    </row>
    <row r="76" spans="2:16" ht="18">
      <c r="C76" s="110"/>
      <c r="D76" s="111"/>
      <c r="E76" s="73"/>
      <c r="F76" s="112"/>
      <c r="G76" s="113"/>
      <c r="H76" s="86"/>
      <c r="I76" s="63"/>
      <c r="J76" s="74"/>
      <c r="K76" s="63"/>
      <c r="L76" s="63"/>
      <c r="M76" s="64"/>
      <c r="N76" s="65"/>
      <c r="O76" s="66"/>
      <c r="P76" s="68"/>
    </row>
    <row r="77" spans="2:16" ht="18">
      <c r="C77" s="110"/>
      <c r="D77" s="111"/>
      <c r="E77" s="73"/>
      <c r="F77" s="112"/>
      <c r="G77" s="113"/>
      <c r="H77" s="86"/>
      <c r="I77" s="63"/>
      <c r="J77" s="74"/>
      <c r="K77" s="63"/>
      <c r="L77" s="63"/>
      <c r="M77" s="64"/>
      <c r="N77" s="65"/>
      <c r="O77" s="66"/>
      <c r="P77" s="68"/>
    </row>
    <row r="78" spans="2:16" ht="18">
      <c r="C78" s="110"/>
      <c r="D78" s="111"/>
      <c r="E78" s="73"/>
      <c r="F78" s="112"/>
      <c r="G78" s="113"/>
      <c r="H78" s="86"/>
      <c r="I78" s="63"/>
      <c r="J78" s="74"/>
      <c r="K78" s="63"/>
      <c r="L78" s="63"/>
      <c r="M78" s="64"/>
      <c r="N78" s="65"/>
      <c r="O78" s="66"/>
      <c r="P78" s="68"/>
    </row>
    <row r="79" spans="2:16" ht="18">
      <c r="C79" s="110"/>
      <c r="D79" s="111"/>
      <c r="E79" s="73"/>
      <c r="F79" s="112"/>
      <c r="G79" s="113"/>
      <c r="H79" s="86"/>
      <c r="I79" s="63"/>
      <c r="J79" s="74"/>
      <c r="K79" s="63"/>
      <c r="L79" s="63"/>
      <c r="M79" s="64"/>
      <c r="N79" s="65"/>
      <c r="O79" s="66"/>
      <c r="P79" s="68"/>
    </row>
    <row r="80" spans="2:16" ht="18">
      <c r="C80" s="110"/>
      <c r="D80" s="70">
        <f>'PRESUPUESTO '!D23</f>
        <v>3.05</v>
      </c>
      <c r="E80" s="71" t="str">
        <f>'PRESUPUESTO '!E23</f>
        <v>Compactación con suelo cemento en  proporción 20:1 en áreas de piso, incluye el suministro y acarreo del material. Espesor 0.20 m.</v>
      </c>
      <c r="F80" s="72"/>
      <c r="G80" s="73"/>
      <c r="H80" s="74"/>
      <c r="I80" s="75" t="str">
        <f>'PRESUPUESTO '!G23</f>
        <v>M3</v>
      </c>
      <c r="J80" s="63"/>
      <c r="K80" s="64"/>
      <c r="L80" s="65"/>
      <c r="M80" s="66"/>
      <c r="N80" s="67"/>
      <c r="O80" s="67"/>
      <c r="P80" s="68"/>
    </row>
    <row r="81" spans="2:16" ht="18">
      <c r="C81" s="110"/>
      <c r="D81" s="77"/>
      <c r="E81" s="78"/>
      <c r="F81" s="72"/>
      <c r="G81" s="73"/>
      <c r="H81" s="79"/>
      <c r="I81" s="80"/>
      <c r="J81" s="80"/>
      <c r="K81" s="81"/>
      <c r="L81" s="82">
        <f>+(H81*I81*J81)*K81</f>
        <v>0</v>
      </c>
      <c r="M81" s="83">
        <f>+IF(J81=0,H81*I81*K81,0)</f>
        <v>0</v>
      </c>
      <c r="N81" s="83">
        <f>+IF(I81=0*(AND(J81=0)),H81*K81,0)</f>
        <v>0</v>
      </c>
      <c r="O81" s="83">
        <f>+IF(H81=0*(AND(I81=0)),K81,0)</f>
        <v>0</v>
      </c>
      <c r="P81" s="84"/>
    </row>
    <row r="82" spans="2:16" ht="18">
      <c r="B82" s="85"/>
      <c r="C82" s="86"/>
      <c r="D82" s="77"/>
      <c r="E82" s="87" t="s">
        <v>148</v>
      </c>
      <c r="F82" s="88"/>
      <c r="G82" s="120"/>
      <c r="H82" s="90">
        <f>SUM(H116:H123)</f>
        <v>97.539999999999992</v>
      </c>
      <c r="I82" s="91">
        <v>0.65</v>
      </c>
      <c r="J82" s="91">
        <v>1.1000000000000001</v>
      </c>
      <c r="K82" s="92">
        <v>1</v>
      </c>
      <c r="L82" s="82">
        <f t="shared" ref="L82:L83" si="12">+(H82*I82*J82)*K82</f>
        <v>69.741100000000003</v>
      </c>
      <c r="M82" s="83">
        <f t="shared" ref="M82:M83" si="13">+IF(J82=0,H82*I82*K82,0)</f>
        <v>0</v>
      </c>
      <c r="N82" s="83">
        <f t="shared" ref="N82:N83" si="14">+IF(I82=0*(AND(J82=0)),H82*K82,0)</f>
        <v>0</v>
      </c>
      <c r="O82" s="83">
        <f t="shared" ref="O82:O83" si="15">+IF(H82=0*(AND(I82=0)),K82,0)</f>
        <v>0</v>
      </c>
      <c r="P82" s="93"/>
    </row>
    <row r="83" spans="2:16" ht="18">
      <c r="C83" s="110"/>
      <c r="D83" s="77"/>
      <c r="E83" s="87" t="s">
        <v>149</v>
      </c>
      <c r="F83" s="88"/>
      <c r="G83" s="89"/>
      <c r="H83" s="90">
        <v>165</v>
      </c>
      <c r="I83" s="91">
        <v>1</v>
      </c>
      <c r="J83" s="91">
        <v>0.28000000000000003</v>
      </c>
      <c r="K83" s="92">
        <v>1</v>
      </c>
      <c r="L83" s="82">
        <f t="shared" si="12"/>
        <v>46.2</v>
      </c>
      <c r="M83" s="83">
        <f t="shared" si="13"/>
        <v>0</v>
      </c>
      <c r="N83" s="83">
        <f t="shared" si="14"/>
        <v>0</v>
      </c>
      <c r="O83" s="83">
        <f t="shared" si="15"/>
        <v>0</v>
      </c>
      <c r="P83" s="93"/>
    </row>
    <row r="84" spans="2:16" ht="18.600000000000001" thickBot="1">
      <c r="C84" s="110"/>
      <c r="D84" s="77"/>
      <c r="E84" s="94"/>
      <c r="F84" s="95"/>
      <c r="G84" s="96"/>
      <c r="H84" s="97"/>
      <c r="I84" s="98"/>
      <c r="J84" s="98"/>
      <c r="K84" s="99"/>
      <c r="L84" s="100"/>
      <c r="M84" s="100"/>
      <c r="N84" s="101"/>
      <c r="O84" s="101"/>
      <c r="P84" s="102"/>
    </row>
    <row r="85" spans="2:16" ht="18.600000000000001" thickTop="1">
      <c r="C85" s="110"/>
      <c r="D85" s="77"/>
      <c r="E85" s="103" t="s">
        <v>119</v>
      </c>
      <c r="F85" s="103"/>
      <c r="G85" s="104"/>
      <c r="H85" s="105"/>
      <c r="I85" s="106"/>
      <c r="J85" s="106"/>
      <c r="K85" s="107"/>
      <c r="L85" s="108">
        <f>SUM(L81:L84)</f>
        <v>115.94110000000001</v>
      </c>
      <c r="M85" s="108">
        <f>SUM(M81:M84)</f>
        <v>0</v>
      </c>
      <c r="N85" s="108">
        <f>SUM(N81:N84)</f>
        <v>0</v>
      </c>
      <c r="O85" s="108">
        <f>SUM(O81:O84)</f>
        <v>0</v>
      </c>
      <c r="P85" s="109" t="str">
        <f>IF(L85&gt;0,"M3",IF(M85&gt;0,"M2",IF(N85&gt;0,"Ml","C/U")))</f>
        <v>M3</v>
      </c>
    </row>
    <row r="86" spans="2:16" ht="18">
      <c r="C86" s="110"/>
      <c r="D86" s="111"/>
      <c r="E86" s="73"/>
      <c r="F86" s="112"/>
      <c r="G86" s="113"/>
      <c r="H86" s="86"/>
      <c r="I86" s="63"/>
      <c r="J86" s="74"/>
      <c r="K86" s="63"/>
      <c r="L86" s="63"/>
      <c r="M86" s="64"/>
      <c r="N86" s="65"/>
      <c r="O86" s="66"/>
      <c r="P86" s="68"/>
    </row>
    <row r="87" spans="2:16" ht="18">
      <c r="C87" s="110"/>
      <c r="D87" s="111"/>
      <c r="E87" s="73"/>
      <c r="F87" s="112"/>
      <c r="G87" s="113"/>
      <c r="H87" s="86"/>
      <c r="I87" s="63"/>
      <c r="J87" s="74"/>
      <c r="K87" s="63"/>
      <c r="L87" s="63"/>
      <c r="M87" s="64"/>
      <c r="N87" s="65"/>
      <c r="O87" s="66"/>
      <c r="P87" s="68"/>
    </row>
    <row r="88" spans="2:16" ht="18">
      <c r="C88" s="110"/>
      <c r="D88" s="111"/>
      <c r="E88" s="73"/>
      <c r="F88" s="112"/>
      <c r="G88" s="113"/>
      <c r="H88" s="86"/>
      <c r="I88" s="63"/>
      <c r="J88" s="74"/>
      <c r="K88" s="63"/>
      <c r="L88" s="63"/>
      <c r="M88" s="64"/>
      <c r="N88" s="65"/>
      <c r="O88" s="66"/>
      <c r="P88" s="68"/>
    </row>
    <row r="89" spans="2:16" ht="18">
      <c r="C89" s="110"/>
      <c r="D89" s="111"/>
      <c r="E89" s="73"/>
      <c r="F89" s="112"/>
      <c r="G89" s="113"/>
      <c r="H89" s="86"/>
      <c r="I89" s="63"/>
      <c r="J89" s="74"/>
      <c r="K89" s="63"/>
      <c r="L89" s="63"/>
      <c r="M89" s="64"/>
      <c r="N89" s="65"/>
      <c r="O89" s="66"/>
      <c r="P89" s="68"/>
    </row>
    <row r="90" spans="2:16" ht="18">
      <c r="B90" s="85"/>
      <c r="C90" s="114"/>
      <c r="D90" s="59" t="e">
        <f>'PRESUPUESTO '!#REF!</f>
        <v>#REF!</v>
      </c>
      <c r="E90" s="115" t="e">
        <f>'PRESUPUESTO '!#REF!</f>
        <v>#REF!</v>
      </c>
      <c r="G90" s="61"/>
      <c r="H90" s="62"/>
      <c r="I90" s="63"/>
      <c r="J90" s="63"/>
      <c r="K90" s="64"/>
      <c r="L90" s="65"/>
      <c r="M90" s="66"/>
      <c r="N90" s="67"/>
      <c r="O90" s="67"/>
      <c r="P90" s="68"/>
    </row>
    <row r="91" spans="2:16" ht="18">
      <c r="B91" s="85"/>
      <c r="C91" s="116"/>
      <c r="D91" s="70" t="e">
        <f>'PRESUPUESTO '!#REF!</f>
        <v>#REF!</v>
      </c>
      <c r="E91" s="71" t="e">
        <f>'PRESUPUESTO '!#REF!</f>
        <v>#REF!</v>
      </c>
      <c r="F91" s="72"/>
      <c r="G91" s="73"/>
      <c r="H91" s="74"/>
      <c r="I91" s="75" t="e">
        <f>'PRESUPUESTO '!#REF!</f>
        <v>#REF!</v>
      </c>
      <c r="J91" s="63"/>
      <c r="K91" s="64"/>
      <c r="L91" s="65"/>
      <c r="M91" s="66"/>
      <c r="N91" s="67"/>
      <c r="O91" s="67"/>
      <c r="P91" s="68"/>
    </row>
    <row r="92" spans="2:16" ht="18">
      <c r="B92" s="85"/>
      <c r="C92" s="86"/>
      <c r="D92" s="77"/>
      <c r="E92" s="87"/>
      <c r="F92" s="117"/>
      <c r="G92" s="118"/>
      <c r="H92" s="119"/>
      <c r="I92" s="80"/>
      <c r="J92" s="80"/>
      <c r="K92" s="81"/>
      <c r="L92" s="82">
        <f>+(H92*I92*J92)*K92</f>
        <v>0</v>
      </c>
      <c r="M92" s="83">
        <f>+IF(J92=0,H92*I92*K92,0)</f>
        <v>0</v>
      </c>
      <c r="N92" s="83">
        <f>+IF(I92=0*(AND(J92=0)),H92*K92,0)</f>
        <v>0</v>
      </c>
      <c r="O92" s="83">
        <f>+IF(H92=0*(AND(I92=0)),K92,0)</f>
        <v>0</v>
      </c>
      <c r="P92" s="84"/>
    </row>
    <row r="93" spans="2:16" ht="18">
      <c r="B93" s="85"/>
      <c r="C93" s="86"/>
      <c r="D93" s="77"/>
      <c r="E93" s="87" t="s">
        <v>150</v>
      </c>
      <c r="F93" s="88"/>
      <c r="G93" s="118"/>
      <c r="H93" s="90">
        <f>L82</f>
        <v>69.741100000000003</v>
      </c>
      <c r="I93" s="91">
        <v>1</v>
      </c>
      <c r="J93" s="91">
        <v>1</v>
      </c>
      <c r="K93" s="92">
        <v>1</v>
      </c>
      <c r="L93" s="82">
        <f>+(H93*I93*J93)*K93</f>
        <v>69.741100000000003</v>
      </c>
      <c r="M93" s="83">
        <f>+IF(J93=0,H93*I93*K93,0)</f>
        <v>0</v>
      </c>
      <c r="N93" s="83">
        <f>+IF(I93=0*(AND(J93=0)),H93*K93,0)</f>
        <v>0</v>
      </c>
      <c r="O93" s="83">
        <f>+IF(H93=0*(AND(I93=0)),K93,0)</f>
        <v>0</v>
      </c>
      <c r="P93" s="93"/>
    </row>
    <row r="94" spans="2:16" ht="18">
      <c r="B94" s="85"/>
      <c r="C94" s="86"/>
      <c r="D94" s="77"/>
      <c r="E94" s="133" t="s">
        <v>151</v>
      </c>
      <c r="F94" s="139"/>
      <c r="G94" s="140"/>
      <c r="H94" s="136">
        <f>L108</f>
        <v>46.296343000000007</v>
      </c>
      <c r="I94" s="137">
        <v>-1</v>
      </c>
      <c r="J94" s="137">
        <v>1</v>
      </c>
      <c r="K94" s="138">
        <v>1</v>
      </c>
      <c r="L94" s="82">
        <f t="shared" ref="L94:L95" si="16">+(H94*I94*J94)*K94</f>
        <v>-46.296343000000007</v>
      </c>
      <c r="M94" s="83">
        <f t="shared" ref="M94:M95" si="17">+IF(J94=0,H94*I94*K94,0)</f>
        <v>0</v>
      </c>
      <c r="N94" s="83">
        <f t="shared" ref="N94:N95" si="18">+IF(I94=0*(AND(J94=0)),H94*K94,0)</f>
        <v>0</v>
      </c>
      <c r="O94" s="83">
        <f t="shared" ref="O94:O95" si="19">+IF(H94=0*(AND(I94=0)),K94,0)</f>
        <v>0</v>
      </c>
      <c r="P94" s="93"/>
    </row>
    <row r="95" spans="2:16" ht="18">
      <c r="B95" s="85"/>
      <c r="C95" s="86"/>
      <c r="D95" s="77"/>
      <c r="E95" s="133" t="s">
        <v>152</v>
      </c>
      <c r="F95" s="139"/>
      <c r="G95" s="140"/>
      <c r="H95" s="136">
        <f>L126</f>
        <v>17.219250000000002</v>
      </c>
      <c r="I95" s="137">
        <v>-1</v>
      </c>
      <c r="J95" s="137">
        <v>1</v>
      </c>
      <c r="K95" s="138">
        <v>1</v>
      </c>
      <c r="L95" s="82">
        <f t="shared" si="16"/>
        <v>-17.219250000000002</v>
      </c>
      <c r="M95" s="83">
        <f t="shared" si="17"/>
        <v>0</v>
      </c>
      <c r="N95" s="83">
        <f t="shared" si="18"/>
        <v>0</v>
      </c>
      <c r="O95" s="83">
        <f t="shared" si="19"/>
        <v>0</v>
      </c>
      <c r="P95" s="93"/>
    </row>
    <row r="96" spans="2:16" ht="18">
      <c r="B96" s="85"/>
      <c r="C96" s="86"/>
      <c r="D96" s="77"/>
      <c r="E96" s="87"/>
      <c r="F96" s="88"/>
      <c r="G96" s="120"/>
      <c r="H96" s="90"/>
      <c r="I96" s="91"/>
      <c r="J96" s="91"/>
      <c r="K96" s="92"/>
      <c r="L96" s="82">
        <f t="shared" ref="L96" si="20">+(H96*I96*J96)*K96</f>
        <v>0</v>
      </c>
      <c r="M96" s="83">
        <f t="shared" ref="M96" si="21">+IF(J96=0,H96*I96*K96,0)</f>
        <v>0</v>
      </c>
      <c r="N96" s="83">
        <f t="shared" ref="N96" si="22">+IF(I96=0*(AND(J96=0)),H96*K96,0)</f>
        <v>0</v>
      </c>
      <c r="O96" s="83">
        <f t="shared" ref="O96" si="23">+IF(H96=0*(AND(I96=0)),K96,0)</f>
        <v>0</v>
      </c>
      <c r="P96" s="93"/>
    </row>
    <row r="97" spans="2:16" ht="18.600000000000001" thickBot="1">
      <c r="B97" s="85"/>
      <c r="C97" s="86"/>
      <c r="D97" s="77"/>
      <c r="E97" s="94"/>
      <c r="F97" s="95"/>
      <c r="G97" s="96"/>
      <c r="H97" s="97"/>
      <c r="I97" s="98"/>
      <c r="J97" s="98"/>
      <c r="K97" s="99"/>
      <c r="L97" s="100"/>
      <c r="M97" s="100"/>
      <c r="N97" s="101"/>
      <c r="O97" s="101"/>
      <c r="P97" s="102"/>
    </row>
    <row r="98" spans="2:16" ht="18.600000000000001" thickTop="1">
      <c r="B98" s="85"/>
      <c r="C98" s="86"/>
      <c r="D98" s="77"/>
      <c r="E98" s="103" t="s">
        <v>119</v>
      </c>
      <c r="F98" s="103"/>
      <c r="G98" s="104"/>
      <c r="H98" s="105"/>
      <c r="I98" s="106"/>
      <c r="J98" s="106"/>
      <c r="K98" s="107"/>
      <c r="L98" s="108">
        <f>SUM(L92:L97)</f>
        <v>6.2255069999999932</v>
      </c>
      <c r="M98" s="108">
        <f>SUM(M92:M97)</f>
        <v>0</v>
      </c>
      <c r="N98" s="108">
        <f>SUM(N92:N97)</f>
        <v>0</v>
      </c>
      <c r="O98" s="108">
        <f>SUM(O92:O97)</f>
        <v>0</v>
      </c>
      <c r="P98" s="109" t="str">
        <f>IF(L98&gt;0,"M3",IF(M98&gt;0,"M2",IF(N98&gt;0,"Ml","C/U")))</f>
        <v>M3</v>
      </c>
    </row>
    <row r="99" spans="2:16" ht="18">
      <c r="B99" s="85"/>
      <c r="C99" s="78"/>
      <c r="D99" s="111"/>
      <c r="E99" s="73"/>
      <c r="F99" s="112"/>
      <c r="G99" s="113"/>
      <c r="H99" s="86"/>
      <c r="I99" s="63"/>
      <c r="J99" s="74"/>
      <c r="K99" s="63"/>
      <c r="L99" s="63"/>
      <c r="M99" s="64"/>
      <c r="N99" s="65"/>
      <c r="O99" s="66"/>
      <c r="P99" s="68"/>
    </row>
    <row r="100" spans="2:16" ht="18">
      <c r="B100" s="85"/>
      <c r="C100" s="78"/>
      <c r="D100" s="111"/>
      <c r="E100" s="73"/>
      <c r="F100" s="112"/>
      <c r="G100" s="113"/>
      <c r="H100" s="86"/>
      <c r="I100" s="63"/>
      <c r="J100" s="74"/>
      <c r="K100" s="63"/>
      <c r="L100" s="63"/>
      <c r="M100" s="64"/>
      <c r="N100" s="65"/>
      <c r="O100" s="66"/>
      <c r="P100" s="68"/>
    </row>
    <row r="101" spans="2:16" ht="18">
      <c r="B101" s="85"/>
      <c r="C101" s="78"/>
      <c r="D101" s="111"/>
      <c r="E101" s="73"/>
      <c r="F101" s="112"/>
      <c r="G101" s="113"/>
      <c r="H101" s="86"/>
      <c r="I101" s="63"/>
      <c r="J101" s="74"/>
      <c r="K101" s="63"/>
      <c r="L101" s="63"/>
      <c r="M101" s="64"/>
      <c r="N101" s="65"/>
      <c r="O101" s="66"/>
      <c r="P101" s="68"/>
    </row>
    <row r="102" spans="2:16" ht="18">
      <c r="B102" s="85"/>
      <c r="C102" s="78"/>
      <c r="D102" s="111"/>
      <c r="E102" s="73"/>
      <c r="F102" s="112"/>
      <c r="G102" s="113"/>
      <c r="H102" s="86"/>
      <c r="I102" s="63"/>
      <c r="J102" s="74"/>
      <c r="K102" s="63"/>
      <c r="L102" s="63"/>
      <c r="M102" s="64"/>
      <c r="N102" s="65"/>
      <c r="O102" s="66"/>
      <c r="P102" s="68"/>
    </row>
    <row r="103" spans="2:16" ht="39.75" customHeight="1">
      <c r="B103" s="85"/>
      <c r="C103" s="78"/>
      <c r="D103" s="70" t="e">
        <f>'PRESUPUESTO '!#REF!</f>
        <v>#REF!</v>
      </c>
      <c r="E103" s="71" t="e">
        <f>'PRESUPUESTO '!#REF!</f>
        <v>#REF!</v>
      </c>
      <c r="F103" s="72"/>
      <c r="G103" s="73"/>
      <c r="H103" s="74"/>
      <c r="I103" s="75" t="e">
        <f>'PRESUPUESTO '!#REF!</f>
        <v>#REF!</v>
      </c>
      <c r="J103" s="63"/>
      <c r="K103" s="64"/>
      <c r="L103" s="65"/>
      <c r="M103" s="66"/>
      <c r="N103" s="67"/>
      <c r="O103" s="67"/>
      <c r="P103" s="68"/>
    </row>
    <row r="104" spans="2:16" ht="18">
      <c r="B104" s="85"/>
      <c r="C104" s="78"/>
      <c r="D104" s="77"/>
      <c r="E104" s="87"/>
      <c r="F104" s="117"/>
      <c r="G104" s="118"/>
      <c r="H104" s="119"/>
      <c r="I104" s="80"/>
      <c r="J104" s="80"/>
      <c r="K104" s="81"/>
      <c r="L104" s="82">
        <f>+(H104*I104*J104)*K104</f>
        <v>0</v>
      </c>
      <c r="M104" s="83">
        <f>+IF(J104=0,H104*I104*K104,0)</f>
        <v>0</v>
      </c>
      <c r="N104" s="83">
        <f>+IF(I104=0*(AND(J104=0)),H104*K104,0)</f>
        <v>0</v>
      </c>
      <c r="O104" s="83">
        <f>+IF(H104=0*(AND(I104=0)),K104,0)</f>
        <v>0</v>
      </c>
      <c r="P104" s="84"/>
    </row>
    <row r="105" spans="2:16" ht="18">
      <c r="B105" s="85"/>
      <c r="C105" s="86"/>
      <c r="D105" s="77"/>
      <c r="E105" s="87" t="s">
        <v>148</v>
      </c>
      <c r="F105" s="88"/>
      <c r="G105" s="118"/>
      <c r="H105" s="90">
        <f>H93</f>
        <v>69.741100000000003</v>
      </c>
      <c r="I105" s="91">
        <v>0.2</v>
      </c>
      <c r="J105" s="91">
        <v>0.65</v>
      </c>
      <c r="K105" s="92">
        <v>1</v>
      </c>
      <c r="L105" s="82">
        <f>+(H105*I105*J105)*K105</f>
        <v>9.0663430000000016</v>
      </c>
      <c r="M105" s="83">
        <f>+IF(J105=0,H105*I105*K105,0)</f>
        <v>0</v>
      </c>
      <c r="N105" s="83">
        <f>+IF(I105=0*(AND(J105=0)),H105*K105,0)</f>
        <v>0</v>
      </c>
      <c r="O105" s="83">
        <f>+IF(H105=0*(AND(I105=0)),K105,0)</f>
        <v>0</v>
      </c>
      <c r="P105" s="93"/>
    </row>
    <row r="106" spans="2:16" ht="18">
      <c r="B106" s="85"/>
      <c r="C106" s="86"/>
      <c r="D106" s="77"/>
      <c r="E106" s="87" t="s">
        <v>149</v>
      </c>
      <c r="F106" s="88"/>
      <c r="G106" s="120"/>
      <c r="H106" s="90">
        <v>219</v>
      </c>
      <c r="I106" s="91">
        <v>1</v>
      </c>
      <c r="J106" s="91">
        <v>0.17</v>
      </c>
      <c r="K106" s="92">
        <v>1</v>
      </c>
      <c r="L106" s="82">
        <f>+(H106*I106*J106)*K106</f>
        <v>37.230000000000004</v>
      </c>
      <c r="M106" s="83">
        <f>+IF(J106=0,H106*I106*K106,0)</f>
        <v>0</v>
      </c>
      <c r="N106" s="83">
        <f>+IF(I106=0*(AND(J106=0)),H106*K106,0)</f>
        <v>0</v>
      </c>
      <c r="O106" s="83">
        <f>+IF(H106=0*(AND(I106=0)),K106,0)</f>
        <v>0</v>
      </c>
      <c r="P106" s="93"/>
    </row>
    <row r="107" spans="2:16" ht="18.600000000000001" thickBot="1">
      <c r="B107" s="85"/>
      <c r="C107" s="86"/>
      <c r="D107" s="77"/>
      <c r="E107" s="94"/>
      <c r="F107" s="95"/>
      <c r="G107" s="96"/>
      <c r="H107" s="97"/>
      <c r="I107" s="98"/>
      <c r="J107" s="98"/>
      <c r="K107" s="99"/>
      <c r="L107" s="100"/>
      <c r="M107" s="100"/>
      <c r="N107" s="101"/>
      <c r="O107" s="101"/>
      <c r="P107" s="102"/>
    </row>
    <row r="108" spans="2:16" ht="18.600000000000001" thickTop="1">
      <c r="B108" s="85"/>
      <c r="C108" s="86"/>
      <c r="D108" s="77"/>
      <c r="E108" s="103" t="s">
        <v>119</v>
      </c>
      <c r="F108" s="103"/>
      <c r="G108" s="104"/>
      <c r="H108" s="105"/>
      <c r="I108" s="106"/>
      <c r="J108" s="106"/>
      <c r="K108" s="107"/>
      <c r="L108" s="108">
        <f>SUM(L104:L107)</f>
        <v>46.296343000000007</v>
      </c>
      <c r="M108" s="108">
        <f>SUM(M104:M107)</f>
        <v>0</v>
      </c>
      <c r="N108" s="108">
        <f>SUM(N104:N107)</f>
        <v>0</v>
      </c>
      <c r="O108" s="108">
        <f>SUM(O104:O107)</f>
        <v>0</v>
      </c>
      <c r="P108" s="109" t="str">
        <f>IF(L108&gt;0,"M3",IF(M108&gt;0,"M2",IF(N108&gt;0,"Ml","C/U")))</f>
        <v>M3</v>
      </c>
    </row>
    <row r="109" spans="2:16" ht="18">
      <c r="B109" s="85"/>
      <c r="C109" s="78"/>
      <c r="D109" s="111"/>
      <c r="E109" s="73"/>
      <c r="F109" s="112"/>
      <c r="G109" s="113"/>
      <c r="H109" s="86"/>
      <c r="I109" s="63"/>
      <c r="J109" s="74"/>
      <c r="K109" s="63"/>
      <c r="L109" s="63"/>
      <c r="M109" s="64"/>
      <c r="N109" s="65"/>
      <c r="O109" s="66"/>
      <c r="P109" s="68"/>
    </row>
    <row r="110" spans="2:16" ht="18">
      <c r="C110" s="110"/>
      <c r="D110" s="111"/>
      <c r="E110" s="73"/>
      <c r="F110" s="112"/>
      <c r="G110" s="113"/>
      <c r="H110" s="86"/>
      <c r="I110" s="63"/>
      <c r="J110" s="74"/>
      <c r="K110" s="63"/>
      <c r="L110" s="63"/>
      <c r="M110" s="64"/>
      <c r="N110" s="65"/>
      <c r="O110" s="66"/>
      <c r="P110" s="68"/>
    </row>
    <row r="111" spans="2:16" ht="18">
      <c r="B111" s="85"/>
      <c r="C111" s="78"/>
      <c r="D111" s="111"/>
      <c r="E111" s="73"/>
      <c r="F111" s="112"/>
      <c r="G111" s="113"/>
      <c r="H111" s="86"/>
      <c r="I111" s="63"/>
      <c r="J111" s="74"/>
      <c r="K111" s="63"/>
      <c r="L111" s="63"/>
      <c r="M111" s="64"/>
      <c r="N111" s="65"/>
      <c r="O111" s="66"/>
      <c r="P111" s="68"/>
    </row>
    <row r="112" spans="2:16" ht="18">
      <c r="B112" s="85"/>
      <c r="C112" s="78"/>
      <c r="D112" s="111"/>
      <c r="E112" s="73"/>
      <c r="F112" s="112"/>
      <c r="G112" s="113"/>
      <c r="H112" s="86"/>
      <c r="I112" s="63"/>
      <c r="J112" s="74"/>
      <c r="K112" s="63"/>
      <c r="L112" s="63"/>
      <c r="M112" s="64"/>
      <c r="N112" s="65"/>
      <c r="O112" s="66"/>
      <c r="P112" s="68"/>
    </row>
    <row r="113" spans="2:16" ht="18">
      <c r="B113" s="85"/>
      <c r="C113" s="114"/>
      <c r="D113" s="59" t="e">
        <f>'PRESUPUESTO '!#REF!</f>
        <v>#REF!</v>
      </c>
      <c r="E113" s="115" t="e">
        <f>'PRESUPUESTO '!#REF!</f>
        <v>#REF!</v>
      </c>
      <c r="G113" s="61"/>
      <c r="H113" s="62"/>
      <c r="I113" s="63"/>
      <c r="J113" s="63"/>
      <c r="K113" s="64"/>
      <c r="L113" s="65"/>
      <c r="M113" s="66"/>
      <c r="N113" s="67"/>
      <c r="O113" s="67"/>
      <c r="P113" s="68"/>
    </row>
    <row r="114" spans="2:16" ht="37.5" customHeight="1">
      <c r="B114" s="85"/>
      <c r="C114" s="116"/>
      <c r="D114" s="70" t="e">
        <f>'PRESUPUESTO '!#REF!</f>
        <v>#REF!</v>
      </c>
      <c r="E114" s="71" t="e">
        <f>'PRESUPUESTO '!#REF!</f>
        <v>#REF!</v>
      </c>
      <c r="F114" s="72"/>
      <c r="G114" s="73"/>
      <c r="H114" s="74"/>
      <c r="I114" s="75" t="e">
        <f>'PRESUPUESTO '!#REF!</f>
        <v>#REF!</v>
      </c>
      <c r="J114" s="63"/>
      <c r="K114" s="64"/>
      <c r="L114" s="65"/>
      <c r="M114" s="66"/>
      <c r="N114" s="67"/>
      <c r="O114" s="67"/>
      <c r="P114" s="68"/>
    </row>
    <row r="115" spans="2:16" ht="18">
      <c r="B115" s="85"/>
      <c r="C115" s="86"/>
      <c r="D115" s="77"/>
      <c r="E115" s="87"/>
      <c r="F115" s="117"/>
      <c r="G115" s="118"/>
      <c r="H115" s="119"/>
      <c r="I115" s="80"/>
      <c r="J115" s="80"/>
      <c r="K115" s="81"/>
      <c r="L115" s="82">
        <f>+(H115*I115*J115)*K115</f>
        <v>0</v>
      </c>
      <c r="M115" s="83">
        <f>+IF(J115=0,H115*I115*K115,0)</f>
        <v>0</v>
      </c>
      <c r="N115" s="83">
        <f>+IF(I115=0*(AND(J115=0)),H115*K115,0)</f>
        <v>0</v>
      </c>
      <c r="O115" s="83">
        <f>+IF(H115=0*(AND(I115=0)),K115,0)</f>
        <v>0</v>
      </c>
      <c r="P115" s="84"/>
    </row>
    <row r="116" spans="2:16" ht="18">
      <c r="B116" s="85"/>
      <c r="C116" s="86"/>
      <c r="D116" s="77"/>
      <c r="E116" s="87" t="s">
        <v>153</v>
      </c>
      <c r="F116" s="121"/>
      <c r="G116" s="118"/>
      <c r="H116" s="90">
        <v>11.1</v>
      </c>
      <c r="I116" s="91">
        <v>0.45</v>
      </c>
      <c r="J116" s="91">
        <v>0.3</v>
      </c>
      <c r="K116" s="92">
        <v>1</v>
      </c>
      <c r="L116" s="82">
        <f t="shared" ref="L116:L123" si="24">+(H116*I116*J116)*K116</f>
        <v>1.4984999999999999</v>
      </c>
      <c r="M116" s="83">
        <f t="shared" ref="M116:M123" si="25">+IF(J116=0,H116*I116*K116,0)</f>
        <v>0</v>
      </c>
      <c r="N116" s="83">
        <f t="shared" ref="N116:N123" si="26">+IF(I116=0*(AND(J116=0)),H116*K116,0)</f>
        <v>0</v>
      </c>
      <c r="O116" s="83">
        <f t="shared" ref="O116:O123" si="27">+IF(H116=0*(AND(I116=0)),K116,0)</f>
        <v>0</v>
      </c>
      <c r="P116" s="93"/>
    </row>
    <row r="117" spans="2:16" ht="18">
      <c r="B117" s="85"/>
      <c r="C117" s="86"/>
      <c r="D117" s="77"/>
      <c r="E117" s="87" t="s">
        <v>154</v>
      </c>
      <c r="F117" s="121"/>
      <c r="G117" s="118"/>
      <c r="H117" s="90">
        <v>4.33</v>
      </c>
      <c r="I117" s="91">
        <v>0.45</v>
      </c>
      <c r="J117" s="91">
        <v>0.3</v>
      </c>
      <c r="K117" s="92">
        <v>1</v>
      </c>
      <c r="L117" s="82">
        <f t="shared" si="24"/>
        <v>0.58455000000000001</v>
      </c>
      <c r="M117" s="83">
        <f t="shared" si="25"/>
        <v>0</v>
      </c>
      <c r="N117" s="83">
        <f t="shared" si="26"/>
        <v>0</v>
      </c>
      <c r="O117" s="83">
        <f t="shared" si="27"/>
        <v>0</v>
      </c>
      <c r="P117" s="93"/>
    </row>
    <row r="118" spans="2:16" ht="18">
      <c r="B118" s="85"/>
      <c r="C118" s="86"/>
      <c r="D118" s="77"/>
      <c r="E118" s="87" t="s">
        <v>155</v>
      </c>
      <c r="F118" s="121"/>
      <c r="G118" s="118"/>
      <c r="H118" s="90">
        <v>4.33</v>
      </c>
      <c r="I118" s="91">
        <v>0.45</v>
      </c>
      <c r="J118" s="91">
        <v>0.3</v>
      </c>
      <c r="K118" s="92">
        <v>1</v>
      </c>
      <c r="L118" s="82">
        <f t="shared" si="24"/>
        <v>0.58455000000000001</v>
      </c>
      <c r="M118" s="83">
        <f t="shared" si="25"/>
        <v>0</v>
      </c>
      <c r="N118" s="83">
        <f t="shared" si="26"/>
        <v>0</v>
      </c>
      <c r="O118" s="83">
        <f t="shared" si="27"/>
        <v>0</v>
      </c>
      <c r="P118" s="93"/>
    </row>
    <row r="119" spans="2:16" ht="18">
      <c r="B119" s="85"/>
      <c r="C119" s="86"/>
      <c r="D119" s="77"/>
      <c r="E119" s="87" t="s">
        <v>156</v>
      </c>
      <c r="F119" s="121"/>
      <c r="G119" s="118"/>
      <c r="H119" s="90">
        <v>7.12</v>
      </c>
      <c r="I119" s="91">
        <v>0.45</v>
      </c>
      <c r="J119" s="91">
        <v>0.3</v>
      </c>
      <c r="K119" s="92">
        <v>1</v>
      </c>
      <c r="L119" s="82">
        <f t="shared" si="24"/>
        <v>0.96120000000000005</v>
      </c>
      <c r="M119" s="83">
        <f t="shared" si="25"/>
        <v>0</v>
      </c>
      <c r="N119" s="83">
        <f t="shared" si="26"/>
        <v>0</v>
      </c>
      <c r="O119" s="83">
        <f t="shared" si="27"/>
        <v>0</v>
      </c>
      <c r="P119" s="93"/>
    </row>
    <row r="120" spans="2:16" ht="18">
      <c r="B120" s="85"/>
      <c r="C120" s="86"/>
      <c r="D120" s="77"/>
      <c r="E120" s="87" t="s">
        <v>157</v>
      </c>
      <c r="F120" s="88"/>
      <c r="G120" s="118"/>
      <c r="H120" s="90">
        <v>11.1</v>
      </c>
      <c r="I120" s="91">
        <v>0.45</v>
      </c>
      <c r="J120" s="91">
        <v>0.3</v>
      </c>
      <c r="K120" s="92">
        <v>1</v>
      </c>
      <c r="L120" s="82">
        <f t="shared" si="24"/>
        <v>1.4984999999999999</v>
      </c>
      <c r="M120" s="83">
        <f t="shared" si="25"/>
        <v>0</v>
      </c>
      <c r="N120" s="83">
        <f t="shared" si="26"/>
        <v>0</v>
      </c>
      <c r="O120" s="83">
        <f t="shared" si="27"/>
        <v>0</v>
      </c>
      <c r="P120" s="93"/>
    </row>
    <row r="121" spans="2:16" ht="18">
      <c r="B121" s="85"/>
      <c r="C121" s="86"/>
      <c r="D121" s="77"/>
      <c r="E121" s="87" t="s">
        <v>158</v>
      </c>
      <c r="F121" s="88"/>
      <c r="G121" s="120"/>
      <c r="H121" s="90">
        <v>20.51</v>
      </c>
      <c r="I121" s="91">
        <v>0.45</v>
      </c>
      <c r="J121" s="91">
        <v>0.3</v>
      </c>
      <c r="K121" s="92">
        <v>2</v>
      </c>
      <c r="L121" s="82">
        <f t="shared" si="24"/>
        <v>5.537700000000001</v>
      </c>
      <c r="M121" s="83">
        <f t="shared" si="25"/>
        <v>0</v>
      </c>
      <c r="N121" s="83">
        <f t="shared" si="26"/>
        <v>0</v>
      </c>
      <c r="O121" s="83">
        <f t="shared" si="27"/>
        <v>0</v>
      </c>
      <c r="P121" s="93"/>
    </row>
    <row r="122" spans="2:16" ht="18">
      <c r="B122" s="85"/>
      <c r="C122" s="86"/>
      <c r="D122" s="77"/>
      <c r="E122" s="87" t="s">
        <v>159</v>
      </c>
      <c r="F122" s="88"/>
      <c r="G122" s="120"/>
      <c r="H122" s="90">
        <v>4.75</v>
      </c>
      <c r="I122" s="91">
        <v>0.45</v>
      </c>
      <c r="J122" s="91">
        <v>0.3</v>
      </c>
      <c r="K122" s="92">
        <v>3</v>
      </c>
      <c r="L122" s="82">
        <f t="shared" si="24"/>
        <v>1.9237500000000001</v>
      </c>
      <c r="M122" s="83">
        <f t="shared" si="25"/>
        <v>0</v>
      </c>
      <c r="N122" s="83">
        <f t="shared" si="26"/>
        <v>0</v>
      </c>
      <c r="O122" s="83">
        <f t="shared" si="27"/>
        <v>0</v>
      </c>
      <c r="P122" s="93"/>
    </row>
    <row r="123" spans="2:16" ht="18">
      <c r="B123" s="85"/>
      <c r="C123" s="86"/>
      <c r="D123" s="77"/>
      <c r="E123" s="87" t="s">
        <v>160</v>
      </c>
      <c r="F123" s="88"/>
      <c r="G123" s="120"/>
      <c r="H123" s="90">
        <f>(3.25+3.61)*5</f>
        <v>34.299999999999997</v>
      </c>
      <c r="I123" s="91">
        <v>0.45</v>
      </c>
      <c r="J123" s="91">
        <v>0.3</v>
      </c>
      <c r="K123" s="92">
        <v>1</v>
      </c>
      <c r="L123" s="82">
        <f t="shared" si="24"/>
        <v>4.6304999999999996</v>
      </c>
      <c r="M123" s="83">
        <f t="shared" si="25"/>
        <v>0</v>
      </c>
      <c r="N123" s="83">
        <f t="shared" si="26"/>
        <v>0</v>
      </c>
      <c r="O123" s="83">
        <f t="shared" si="27"/>
        <v>0</v>
      </c>
      <c r="P123" s="93"/>
    </row>
    <row r="124" spans="2:16" ht="18">
      <c r="B124" s="85"/>
      <c r="C124" s="86"/>
      <c r="D124" s="77"/>
      <c r="E124" s="87"/>
      <c r="F124" s="88"/>
      <c r="G124" s="120"/>
      <c r="H124" s="90"/>
      <c r="I124" s="91"/>
      <c r="J124" s="91"/>
      <c r="K124" s="92"/>
      <c r="L124" s="122"/>
      <c r="M124" s="123"/>
      <c r="N124" s="123"/>
      <c r="O124" s="123"/>
      <c r="P124" s="93"/>
    </row>
    <row r="125" spans="2:16" ht="18.600000000000001" thickBot="1">
      <c r="B125" s="85"/>
      <c r="C125" s="86"/>
      <c r="D125" s="77"/>
      <c r="E125" s="94"/>
      <c r="F125" s="95"/>
      <c r="G125" s="96"/>
      <c r="H125" s="97"/>
      <c r="I125" s="98"/>
      <c r="J125" s="98"/>
      <c r="K125" s="99"/>
      <c r="L125" s="100"/>
      <c r="M125" s="100"/>
      <c r="N125" s="101"/>
      <c r="O125" s="101"/>
      <c r="P125" s="102"/>
    </row>
    <row r="126" spans="2:16" ht="18.600000000000001" thickTop="1">
      <c r="B126" s="85"/>
      <c r="C126" s="86"/>
      <c r="D126" s="77"/>
      <c r="E126" s="103" t="s">
        <v>119</v>
      </c>
      <c r="F126" s="103"/>
      <c r="G126" s="104"/>
      <c r="H126" s="105"/>
      <c r="I126" s="106"/>
      <c r="J126" s="106"/>
      <c r="K126" s="107"/>
      <c r="L126" s="108">
        <f>SUM(L115:L125)</f>
        <v>17.219250000000002</v>
      </c>
      <c r="M126" s="108">
        <f>SUM(M115:M125)</f>
        <v>0</v>
      </c>
      <c r="N126" s="108">
        <f>SUM(N115:N125)</f>
        <v>0</v>
      </c>
      <c r="O126" s="108">
        <f>SUM(O115:O125)</f>
        <v>0</v>
      </c>
      <c r="P126" s="109" t="str">
        <f>IF(L126&gt;0,"M3",IF(M126&gt;0,"M2",IF(N126&gt;0,"Ml","C/U")))</f>
        <v>M3</v>
      </c>
    </row>
    <row r="127" spans="2:16" ht="18">
      <c r="B127" s="85"/>
      <c r="C127" s="78"/>
      <c r="D127" s="111"/>
      <c r="E127" s="73"/>
      <c r="F127" s="112"/>
      <c r="G127" s="113"/>
      <c r="H127" s="86"/>
      <c r="I127" s="63"/>
      <c r="J127" s="74"/>
      <c r="K127" s="63"/>
      <c r="L127" s="63"/>
      <c r="M127" s="64"/>
      <c r="N127" s="65"/>
      <c r="O127" s="66"/>
      <c r="P127" s="68"/>
    </row>
    <row r="128" spans="2:16" ht="18">
      <c r="B128" s="85"/>
      <c r="C128" s="78"/>
      <c r="D128" s="111"/>
      <c r="E128" s="73"/>
      <c r="F128" s="112"/>
      <c r="G128" s="113"/>
      <c r="H128" s="86"/>
      <c r="I128" s="63"/>
      <c r="J128" s="74"/>
      <c r="K128" s="63"/>
      <c r="L128" s="63"/>
      <c r="M128" s="64"/>
      <c r="N128" s="65"/>
      <c r="O128" s="66"/>
      <c r="P128" s="68"/>
    </row>
    <row r="129" spans="2:16" ht="18">
      <c r="B129" s="85"/>
      <c r="C129" s="78"/>
      <c r="D129" s="111"/>
      <c r="E129" s="73"/>
      <c r="F129" s="112"/>
      <c r="G129" s="113"/>
      <c r="H129" s="86"/>
      <c r="I129" s="63"/>
      <c r="J129" s="74"/>
      <c r="K129" s="63"/>
      <c r="L129" s="63"/>
      <c r="M129" s="64"/>
      <c r="N129" s="65"/>
      <c r="O129" s="66"/>
      <c r="P129" s="68"/>
    </row>
    <row r="130" spans="2:16" ht="18">
      <c r="B130" s="85"/>
      <c r="C130" s="78"/>
      <c r="D130" s="111"/>
      <c r="E130" s="73"/>
      <c r="F130" s="112"/>
      <c r="G130" s="113"/>
      <c r="H130" s="86"/>
      <c r="I130" s="63"/>
      <c r="J130" s="74"/>
      <c r="K130" s="63"/>
      <c r="L130" s="63"/>
      <c r="M130" s="64"/>
      <c r="N130" s="65"/>
      <c r="O130" s="66"/>
      <c r="P130" s="68"/>
    </row>
    <row r="131" spans="2:16" ht="18">
      <c r="B131" s="85"/>
      <c r="C131" s="78"/>
      <c r="D131" s="70" t="e">
        <f>'PRESUPUESTO '!#REF!</f>
        <v>#REF!</v>
      </c>
      <c r="E131" s="71" t="e">
        <f>'PRESUPUESTO '!#REF!</f>
        <v>#REF!</v>
      </c>
      <c r="F131" s="72"/>
      <c r="G131" s="73"/>
      <c r="H131" s="74"/>
      <c r="I131" s="75" t="e">
        <f>'PRESUPUESTO '!#REF!</f>
        <v>#REF!</v>
      </c>
      <c r="J131" s="63"/>
      <c r="K131" s="64"/>
      <c r="L131" s="65"/>
      <c r="M131" s="66"/>
      <c r="N131" s="67"/>
      <c r="O131" s="67"/>
      <c r="P131" s="68"/>
    </row>
    <row r="132" spans="2:16" ht="18">
      <c r="B132" s="85"/>
      <c r="C132" s="78"/>
      <c r="D132" s="77"/>
      <c r="E132" s="87"/>
      <c r="F132" s="117"/>
      <c r="G132" s="118"/>
      <c r="H132" s="119"/>
      <c r="I132" s="80"/>
      <c r="J132" s="80"/>
      <c r="K132" s="81"/>
      <c r="L132" s="82">
        <f>+(H132*I132*J132)*K132</f>
        <v>0</v>
      </c>
      <c r="M132" s="83">
        <f>+IF(J132=0,H132*I132*K132,0)</f>
        <v>0</v>
      </c>
      <c r="N132" s="83">
        <f>+IF(I132=0*(AND(J132=0)),H132*K132,0)</f>
        <v>0</v>
      </c>
      <c r="O132" s="83">
        <f>+IF(H132=0*(AND(I132=0)),K132,0)</f>
        <v>0</v>
      </c>
      <c r="P132" s="84"/>
    </row>
    <row r="133" spans="2:16" ht="18">
      <c r="B133" s="85"/>
      <c r="C133" s="78"/>
      <c r="D133" s="77"/>
      <c r="E133" s="87" t="s">
        <v>153</v>
      </c>
      <c r="F133" s="121"/>
      <c r="G133" s="118"/>
      <c r="H133" s="90">
        <v>11.1</v>
      </c>
      <c r="I133" s="91">
        <v>0.4</v>
      </c>
      <c r="J133" s="91">
        <v>0.15</v>
      </c>
      <c r="K133" s="92">
        <v>1</v>
      </c>
      <c r="L133" s="82">
        <f t="shared" ref="L133:L140" si="28">+(H133*I133*J133)*K133</f>
        <v>0.66600000000000004</v>
      </c>
      <c r="M133" s="83">
        <f t="shared" ref="M133:M140" si="29">+IF(J133=0,H133*I133*K133,0)</f>
        <v>0</v>
      </c>
      <c r="N133" s="83">
        <f t="shared" ref="N133:N140" si="30">+IF(I133=0*(AND(J133=0)),H133*K133,0)</f>
        <v>0</v>
      </c>
      <c r="O133" s="83">
        <f t="shared" ref="O133:O140" si="31">+IF(H133=0*(AND(I133=0)),K133,0)</f>
        <v>0</v>
      </c>
      <c r="P133" s="93"/>
    </row>
    <row r="134" spans="2:16" ht="18">
      <c r="B134" s="85"/>
      <c r="C134" s="78"/>
      <c r="D134" s="77"/>
      <c r="E134" s="87" t="s">
        <v>154</v>
      </c>
      <c r="F134" s="121"/>
      <c r="G134" s="118"/>
      <c r="H134" s="90">
        <v>4.33</v>
      </c>
      <c r="I134" s="91">
        <v>0.4</v>
      </c>
      <c r="J134" s="91">
        <v>0.15</v>
      </c>
      <c r="K134" s="92">
        <v>1</v>
      </c>
      <c r="L134" s="82">
        <f t="shared" si="28"/>
        <v>0.25980000000000003</v>
      </c>
      <c r="M134" s="83">
        <f t="shared" si="29"/>
        <v>0</v>
      </c>
      <c r="N134" s="83">
        <f t="shared" si="30"/>
        <v>0</v>
      </c>
      <c r="O134" s="83">
        <f t="shared" si="31"/>
        <v>0</v>
      </c>
      <c r="P134" s="93"/>
    </row>
    <row r="135" spans="2:16" ht="18">
      <c r="B135" s="85"/>
      <c r="C135" s="78"/>
      <c r="D135" s="77"/>
      <c r="E135" s="87" t="s">
        <v>155</v>
      </c>
      <c r="F135" s="121"/>
      <c r="G135" s="118"/>
      <c r="H135" s="90">
        <v>4.33</v>
      </c>
      <c r="I135" s="91">
        <v>0.4</v>
      </c>
      <c r="J135" s="91">
        <v>0.15</v>
      </c>
      <c r="K135" s="92">
        <v>1</v>
      </c>
      <c r="L135" s="82">
        <f t="shared" si="28"/>
        <v>0.25980000000000003</v>
      </c>
      <c r="M135" s="83">
        <f t="shared" si="29"/>
        <v>0</v>
      </c>
      <c r="N135" s="83">
        <f t="shared" si="30"/>
        <v>0</v>
      </c>
      <c r="O135" s="83">
        <f t="shared" si="31"/>
        <v>0</v>
      </c>
      <c r="P135" s="93"/>
    </row>
    <row r="136" spans="2:16" ht="18">
      <c r="B136" s="85"/>
      <c r="C136" s="78"/>
      <c r="D136" s="77"/>
      <c r="E136" s="87" t="s">
        <v>156</v>
      </c>
      <c r="F136" s="121"/>
      <c r="G136" s="118"/>
      <c r="H136" s="90">
        <v>7.12</v>
      </c>
      <c r="I136" s="91">
        <v>0.4</v>
      </c>
      <c r="J136" s="91">
        <v>0.15</v>
      </c>
      <c r="K136" s="92">
        <v>1</v>
      </c>
      <c r="L136" s="82">
        <f t="shared" si="28"/>
        <v>0.42720000000000002</v>
      </c>
      <c r="M136" s="83">
        <f t="shared" si="29"/>
        <v>0</v>
      </c>
      <c r="N136" s="83">
        <f t="shared" si="30"/>
        <v>0</v>
      </c>
      <c r="O136" s="83">
        <f t="shared" si="31"/>
        <v>0</v>
      </c>
      <c r="P136" s="93"/>
    </row>
    <row r="137" spans="2:16" ht="18">
      <c r="B137" s="85"/>
      <c r="C137" s="78"/>
      <c r="D137" s="77"/>
      <c r="E137" s="87" t="s">
        <v>157</v>
      </c>
      <c r="F137" s="88"/>
      <c r="G137" s="118"/>
      <c r="H137" s="90">
        <v>11.1</v>
      </c>
      <c r="I137" s="91">
        <v>0.4</v>
      </c>
      <c r="J137" s="91">
        <v>0.15</v>
      </c>
      <c r="K137" s="92">
        <v>1</v>
      </c>
      <c r="L137" s="82">
        <f t="shared" si="28"/>
        <v>0.66600000000000004</v>
      </c>
      <c r="M137" s="83">
        <f t="shared" si="29"/>
        <v>0</v>
      </c>
      <c r="N137" s="83">
        <f t="shared" si="30"/>
        <v>0</v>
      </c>
      <c r="O137" s="83">
        <f t="shared" si="31"/>
        <v>0</v>
      </c>
      <c r="P137" s="93"/>
    </row>
    <row r="138" spans="2:16" ht="18">
      <c r="B138" s="85"/>
      <c r="C138" s="78"/>
      <c r="D138" s="77"/>
      <c r="E138" s="87" t="s">
        <v>158</v>
      </c>
      <c r="F138" s="88"/>
      <c r="G138" s="120"/>
      <c r="H138" s="90">
        <v>20.51</v>
      </c>
      <c r="I138" s="91">
        <v>0.4</v>
      </c>
      <c r="J138" s="91">
        <v>0.15</v>
      </c>
      <c r="K138" s="92">
        <v>2</v>
      </c>
      <c r="L138" s="82">
        <f t="shared" si="28"/>
        <v>2.4612000000000003</v>
      </c>
      <c r="M138" s="83">
        <f t="shared" si="29"/>
        <v>0</v>
      </c>
      <c r="N138" s="83">
        <f t="shared" si="30"/>
        <v>0</v>
      </c>
      <c r="O138" s="83">
        <f t="shared" si="31"/>
        <v>0</v>
      </c>
      <c r="P138" s="93"/>
    </row>
    <row r="139" spans="2:16" ht="18">
      <c r="B139" s="85"/>
      <c r="C139" s="78"/>
      <c r="D139" s="77"/>
      <c r="E139" s="87" t="s">
        <v>159</v>
      </c>
      <c r="F139" s="88"/>
      <c r="G139" s="120"/>
      <c r="H139" s="90">
        <v>4.75</v>
      </c>
      <c r="I139" s="91">
        <v>0.4</v>
      </c>
      <c r="J139" s="91">
        <v>0.15</v>
      </c>
      <c r="K139" s="92">
        <v>3</v>
      </c>
      <c r="L139" s="82">
        <f t="shared" si="28"/>
        <v>0.85500000000000009</v>
      </c>
      <c r="M139" s="83">
        <f t="shared" si="29"/>
        <v>0</v>
      </c>
      <c r="N139" s="83">
        <f t="shared" si="30"/>
        <v>0</v>
      </c>
      <c r="O139" s="83">
        <f t="shared" si="31"/>
        <v>0</v>
      </c>
      <c r="P139" s="93"/>
    </row>
    <row r="140" spans="2:16" ht="18">
      <c r="B140" s="85"/>
      <c r="C140" s="78"/>
      <c r="D140" s="77"/>
      <c r="E140" s="87" t="s">
        <v>160</v>
      </c>
      <c r="F140" s="88"/>
      <c r="G140" s="120"/>
      <c r="H140" s="90">
        <f>(3.25+3.61)*5</f>
        <v>34.299999999999997</v>
      </c>
      <c r="I140" s="91">
        <v>0.4</v>
      </c>
      <c r="J140" s="91">
        <v>0.15</v>
      </c>
      <c r="K140" s="92">
        <v>1</v>
      </c>
      <c r="L140" s="82">
        <f t="shared" si="28"/>
        <v>2.0579999999999998</v>
      </c>
      <c r="M140" s="83">
        <f t="shared" si="29"/>
        <v>0</v>
      </c>
      <c r="N140" s="83">
        <f t="shared" si="30"/>
        <v>0</v>
      </c>
      <c r="O140" s="83">
        <f t="shared" si="31"/>
        <v>0</v>
      </c>
      <c r="P140" s="93"/>
    </row>
    <row r="141" spans="2:16" ht="18">
      <c r="B141" s="85"/>
      <c r="C141" s="78"/>
      <c r="D141" s="77"/>
      <c r="E141" s="87"/>
      <c r="F141" s="88"/>
      <c r="G141" s="120"/>
      <c r="H141" s="90"/>
      <c r="I141" s="91"/>
      <c r="J141" s="91"/>
      <c r="K141" s="92"/>
      <c r="L141" s="122"/>
      <c r="M141" s="123"/>
      <c r="N141" s="123"/>
      <c r="O141" s="123"/>
      <c r="P141" s="93"/>
    </row>
    <row r="142" spans="2:16" ht="18.600000000000001" thickBot="1">
      <c r="B142" s="85"/>
      <c r="C142" s="78"/>
      <c r="D142" s="77"/>
      <c r="E142" s="94"/>
      <c r="F142" s="95"/>
      <c r="G142" s="96"/>
      <c r="H142" s="97"/>
      <c r="I142" s="98"/>
      <c r="J142" s="98"/>
      <c r="K142" s="99"/>
      <c r="L142" s="100"/>
      <c r="M142" s="100"/>
      <c r="N142" s="101"/>
      <c r="O142" s="101"/>
      <c r="P142" s="102"/>
    </row>
    <row r="143" spans="2:16" ht="18.600000000000001" thickTop="1">
      <c r="B143" s="85"/>
      <c r="C143" s="78"/>
      <c r="D143" s="77"/>
      <c r="E143" s="103" t="s">
        <v>119</v>
      </c>
      <c r="F143" s="103"/>
      <c r="G143" s="104"/>
      <c r="H143" s="105"/>
      <c r="I143" s="106"/>
      <c r="J143" s="106"/>
      <c r="K143" s="107"/>
      <c r="L143" s="108">
        <f>SUM(L132:L142)</f>
        <v>7.6530000000000005</v>
      </c>
      <c r="M143" s="108">
        <f>SUM(M132:M142)</f>
        <v>0</v>
      </c>
      <c r="N143" s="108">
        <f>SUM(N132:N142)</f>
        <v>0</v>
      </c>
      <c r="O143" s="108">
        <f>SUM(O132:O142)</f>
        <v>0</v>
      </c>
      <c r="P143" s="109" t="str">
        <f>IF(L143&gt;0,"M3",IF(M143&gt;0,"M2",IF(N143&gt;0,"Ml","C/U")))</f>
        <v>M3</v>
      </c>
    </row>
    <row r="144" spans="2:16" ht="18">
      <c r="B144" s="85"/>
      <c r="C144" s="78"/>
      <c r="D144" s="111"/>
      <c r="E144" s="73"/>
      <c r="F144" s="112"/>
      <c r="G144" s="113"/>
      <c r="H144" s="86"/>
      <c r="I144" s="63"/>
      <c r="J144" s="74"/>
      <c r="K144" s="63"/>
      <c r="L144" s="63"/>
      <c r="M144" s="64"/>
      <c r="N144" s="65"/>
      <c r="O144" s="66"/>
      <c r="P144" s="68"/>
    </row>
    <row r="145" spans="2:16" ht="18">
      <c r="B145" s="85"/>
      <c r="C145" s="78"/>
      <c r="D145" s="71"/>
      <c r="E145" s="124"/>
      <c r="F145" s="88"/>
      <c r="G145" s="89"/>
      <c r="H145" s="62"/>
      <c r="I145" s="75"/>
      <c r="J145" s="63"/>
      <c r="K145" s="64"/>
      <c r="L145" s="65"/>
      <c r="M145" s="67"/>
      <c r="N145" s="67"/>
      <c r="O145" s="67"/>
      <c r="P145" s="68"/>
    </row>
    <row r="146" spans="2:16" ht="18">
      <c r="B146" s="85"/>
      <c r="C146" s="78"/>
      <c r="D146" s="111"/>
      <c r="E146" s="73"/>
      <c r="F146" s="112"/>
      <c r="G146" s="113"/>
      <c r="H146" s="86"/>
      <c r="I146" s="63"/>
      <c r="J146" s="74"/>
      <c r="K146" s="63"/>
      <c r="L146" s="63"/>
      <c r="M146" s="64"/>
      <c r="N146" s="65"/>
      <c r="O146" s="66"/>
      <c r="P146" s="68"/>
    </row>
    <row r="147" spans="2:16" ht="18">
      <c r="B147" s="85"/>
      <c r="C147" s="78"/>
      <c r="D147" s="111"/>
      <c r="E147" s="73"/>
      <c r="F147" s="112"/>
      <c r="G147" s="113"/>
      <c r="H147" s="86"/>
      <c r="I147" s="63"/>
      <c r="J147" s="74"/>
      <c r="K147" s="63"/>
      <c r="L147" s="63"/>
      <c r="M147" s="64"/>
      <c r="N147" s="65"/>
      <c r="O147" s="66"/>
      <c r="P147" s="68"/>
    </row>
    <row r="148" spans="2:16" ht="18">
      <c r="B148" s="85"/>
      <c r="C148" s="114"/>
      <c r="D148" s="59" t="e">
        <f>'PRESUPUESTO '!#REF!</f>
        <v>#REF!</v>
      </c>
      <c r="E148" s="115" t="e">
        <f>'PRESUPUESTO '!#REF!</f>
        <v>#REF!</v>
      </c>
      <c r="G148" s="61"/>
      <c r="H148" s="62"/>
      <c r="I148" s="63"/>
      <c r="J148" s="63"/>
      <c r="K148" s="64"/>
      <c r="L148" s="65"/>
      <c r="M148" s="66"/>
      <c r="N148" s="67"/>
      <c r="O148" s="67"/>
      <c r="P148" s="68"/>
    </row>
    <row r="149" spans="2:16" ht="25.5" customHeight="1">
      <c r="B149" s="85"/>
      <c r="C149" s="116"/>
      <c r="D149" s="70" t="e">
        <f>'PRESUPUESTO '!#REF!</f>
        <v>#REF!</v>
      </c>
      <c r="E149" s="71" t="e">
        <f>'PRESUPUESTO '!#REF!</f>
        <v>#REF!</v>
      </c>
      <c r="F149" s="72"/>
      <c r="G149" s="73"/>
      <c r="H149" s="74"/>
      <c r="I149" s="75" t="e">
        <f>'PRESUPUESTO '!#REF!</f>
        <v>#REF!</v>
      </c>
      <c r="J149" s="63"/>
      <c r="K149" s="64"/>
      <c r="L149" s="65"/>
      <c r="M149" s="66"/>
      <c r="N149" s="67"/>
      <c r="O149" s="67"/>
      <c r="P149" s="68"/>
    </row>
    <row r="150" spans="2:16" ht="18">
      <c r="B150" s="85"/>
      <c r="C150" s="86"/>
      <c r="D150" s="77"/>
      <c r="E150" s="87"/>
      <c r="F150" s="117"/>
      <c r="G150" s="118"/>
      <c r="H150" s="119"/>
      <c r="I150" s="80"/>
      <c r="J150" s="80"/>
      <c r="K150" s="81"/>
      <c r="L150" s="82">
        <f>+(H150*I150*J150)*K150</f>
        <v>0</v>
      </c>
      <c r="M150" s="83">
        <f>+IF(J150=0,H150*I150*K150,0)</f>
        <v>0</v>
      </c>
      <c r="N150" s="83">
        <f>+IF(I150=0*(AND(J150=0)),H150*K150,0)</f>
        <v>0</v>
      </c>
      <c r="O150" s="83">
        <f>+IF(H150=0*(AND(I150=0)),K150,0)</f>
        <v>0</v>
      </c>
      <c r="P150" s="84"/>
    </row>
    <row r="151" spans="2:16" ht="18">
      <c r="B151" s="85"/>
      <c r="C151" s="86"/>
      <c r="D151" s="77"/>
      <c r="E151" s="87" t="s">
        <v>161</v>
      </c>
      <c r="F151" s="88"/>
      <c r="G151" s="118"/>
      <c r="H151" s="90">
        <v>10.8</v>
      </c>
      <c r="I151" s="91"/>
      <c r="J151" s="91"/>
      <c r="K151" s="92">
        <v>3</v>
      </c>
      <c r="L151" s="82">
        <f>+(H151*I151*J151)*K151</f>
        <v>0</v>
      </c>
      <c r="M151" s="83">
        <f>+IF(J151=0,H151*I151*K151,0)</f>
        <v>0</v>
      </c>
      <c r="N151" s="83">
        <f>+IF(I151=0*(AND(J151=0)),H151*K151,0)</f>
        <v>32.400000000000006</v>
      </c>
      <c r="O151" s="83">
        <f>+IF(H151=0*(AND(I151=0)),K151,0)</f>
        <v>0</v>
      </c>
      <c r="P151" s="93"/>
    </row>
    <row r="152" spans="2:16" ht="18">
      <c r="B152" s="85"/>
      <c r="C152" s="86"/>
      <c r="D152" s="77"/>
      <c r="E152" s="87"/>
      <c r="F152" s="88"/>
      <c r="G152" s="120"/>
      <c r="H152" s="90"/>
      <c r="I152" s="91"/>
      <c r="J152" s="91"/>
      <c r="K152" s="92"/>
      <c r="L152" s="122"/>
      <c r="M152" s="123"/>
      <c r="N152" s="123"/>
      <c r="O152" s="123"/>
      <c r="P152" s="93"/>
    </row>
    <row r="153" spans="2:16" ht="18.600000000000001" thickBot="1">
      <c r="B153" s="85"/>
      <c r="C153" s="86"/>
      <c r="D153" s="77"/>
      <c r="E153" s="94"/>
      <c r="F153" s="95"/>
      <c r="G153" s="96"/>
      <c r="H153" s="97"/>
      <c r="I153" s="98"/>
      <c r="J153" s="98"/>
      <c r="K153" s="99"/>
      <c r="L153" s="100"/>
      <c r="M153" s="100"/>
      <c r="N153" s="101"/>
      <c r="O153" s="101"/>
      <c r="P153" s="102"/>
    </row>
    <row r="154" spans="2:16" ht="18.600000000000001" thickTop="1">
      <c r="B154" s="85"/>
      <c r="C154" s="86"/>
      <c r="D154" s="77"/>
      <c r="E154" s="103" t="s">
        <v>119</v>
      </c>
      <c r="F154" s="103"/>
      <c r="G154" s="104"/>
      <c r="H154" s="105"/>
      <c r="I154" s="106"/>
      <c r="J154" s="106"/>
      <c r="K154" s="107"/>
      <c r="L154" s="108">
        <f>SUM(L150:L153)</f>
        <v>0</v>
      </c>
      <c r="M154" s="108">
        <f>SUM(M150:M153)</f>
        <v>0</v>
      </c>
      <c r="N154" s="108">
        <f>SUM(N150:N153)</f>
        <v>32.400000000000006</v>
      </c>
      <c r="O154" s="108">
        <f>SUM(O150:O153)</f>
        <v>0</v>
      </c>
      <c r="P154" s="109" t="str">
        <f>IF(L154&gt;0,"M3",IF(M154&gt;0,"M2",IF(N154&gt;0,"Ml","C/U")))</f>
        <v>Ml</v>
      </c>
    </row>
    <row r="155" spans="2:16" ht="18">
      <c r="B155" s="85"/>
      <c r="C155" s="78"/>
      <c r="D155" s="111"/>
      <c r="E155" s="73"/>
      <c r="F155" s="112"/>
      <c r="G155" s="113"/>
      <c r="H155" s="86"/>
      <c r="I155" s="63"/>
      <c r="J155" s="74"/>
      <c r="K155" s="63"/>
      <c r="L155" s="63"/>
      <c r="M155" s="64"/>
      <c r="N155" s="65"/>
      <c r="O155" s="66"/>
      <c r="P155" s="68"/>
    </row>
    <row r="156" spans="2:16" ht="18">
      <c r="B156" s="85"/>
      <c r="C156" s="78"/>
      <c r="D156" s="111"/>
      <c r="E156" s="73"/>
      <c r="F156" s="112"/>
      <c r="G156" s="113"/>
      <c r="H156" s="86"/>
      <c r="I156" s="63"/>
      <c r="J156" s="74"/>
      <c r="K156" s="63"/>
      <c r="L156" s="63"/>
      <c r="M156" s="64"/>
      <c r="N156" s="65"/>
      <c r="O156" s="66"/>
      <c r="P156" s="68"/>
    </row>
    <row r="157" spans="2:16" ht="18">
      <c r="B157" s="85"/>
      <c r="C157" s="78"/>
      <c r="D157" s="111"/>
      <c r="E157" s="73"/>
      <c r="F157" s="112"/>
      <c r="G157" s="113"/>
      <c r="H157" s="86"/>
      <c r="I157" s="63"/>
      <c r="J157" s="74"/>
      <c r="K157" s="63"/>
      <c r="L157" s="63"/>
      <c r="M157" s="64"/>
      <c r="N157" s="65"/>
      <c r="O157" s="66"/>
      <c r="P157" s="68"/>
    </row>
    <row r="158" spans="2:16" ht="18">
      <c r="B158" s="85"/>
      <c r="C158" s="78"/>
      <c r="D158" s="70" t="e">
        <f>'PRESUPUESTO '!#REF!</f>
        <v>#REF!</v>
      </c>
      <c r="E158" s="71" t="e">
        <f>'PRESUPUESTO '!#REF!</f>
        <v>#REF!</v>
      </c>
      <c r="F158" s="72"/>
      <c r="G158" s="73"/>
      <c r="H158" s="74"/>
      <c r="I158" s="75" t="e">
        <f>'PRESUPUESTO '!#REF!</f>
        <v>#REF!</v>
      </c>
      <c r="J158" s="63"/>
      <c r="K158" s="64"/>
      <c r="L158" s="65"/>
      <c r="M158" s="66"/>
      <c r="N158" s="67"/>
      <c r="O158" s="67"/>
      <c r="P158" s="68"/>
    </row>
    <row r="159" spans="2:16" ht="18">
      <c r="B159" s="85"/>
      <c r="C159" s="78"/>
      <c r="D159" s="77"/>
      <c r="E159" s="87"/>
      <c r="F159" s="117"/>
      <c r="G159" s="118"/>
      <c r="H159" s="119"/>
      <c r="I159" s="80"/>
      <c r="J159" s="80"/>
      <c r="K159" s="81"/>
      <c r="L159" s="82">
        <f>+(H159*I159*J159)*K159</f>
        <v>0</v>
      </c>
      <c r="M159" s="83">
        <f>+IF(J159=0,H159*I159*K159,0)</f>
        <v>0</v>
      </c>
      <c r="N159" s="83">
        <f>+IF(I159=0*(AND(J159=0)),H159*K159,0)</f>
        <v>0</v>
      </c>
      <c r="O159" s="83">
        <f>+IF(H159=0*(AND(I159=0)),K159,0)</f>
        <v>0</v>
      </c>
      <c r="P159" s="84"/>
    </row>
    <row r="160" spans="2:16" ht="18">
      <c r="B160" s="85"/>
      <c r="C160" s="78"/>
      <c r="D160" s="77"/>
      <c r="E160" s="87" t="s">
        <v>162</v>
      </c>
      <c r="F160" s="88"/>
      <c r="G160" s="118"/>
      <c r="H160" s="90">
        <v>23.1</v>
      </c>
      <c r="I160" s="91"/>
      <c r="J160" s="91"/>
      <c r="K160" s="92">
        <v>1</v>
      </c>
      <c r="L160" s="82">
        <f>+(H160*I160*J160)*K160</f>
        <v>0</v>
      </c>
      <c r="M160" s="83">
        <f>+IF(J160=0,H160*I160*K160,0)</f>
        <v>0</v>
      </c>
      <c r="N160" s="83">
        <f>+IF(I160=0*(AND(J160=0)),H160*K160,0)</f>
        <v>23.1</v>
      </c>
      <c r="O160" s="83">
        <f>+IF(H160=0*(AND(I160=0)),K160,0)</f>
        <v>0</v>
      </c>
      <c r="P160" s="93"/>
    </row>
    <row r="161" spans="2:16" ht="18">
      <c r="B161" s="85"/>
      <c r="C161" s="78"/>
      <c r="D161" s="77"/>
      <c r="E161" s="87"/>
      <c r="F161" s="88"/>
      <c r="G161" s="120"/>
      <c r="H161" s="90"/>
      <c r="I161" s="91"/>
      <c r="J161" s="91"/>
      <c r="K161" s="92"/>
      <c r="L161" s="122"/>
      <c r="M161" s="123"/>
      <c r="N161" s="123"/>
      <c r="O161" s="123"/>
      <c r="P161" s="93"/>
    </row>
    <row r="162" spans="2:16" ht="18.600000000000001" thickBot="1">
      <c r="B162" s="85"/>
      <c r="C162" s="78"/>
      <c r="D162" s="77"/>
      <c r="E162" s="94"/>
      <c r="F162" s="95"/>
      <c r="G162" s="96"/>
      <c r="H162" s="97"/>
      <c r="I162" s="98"/>
      <c r="J162" s="98"/>
      <c r="K162" s="99"/>
      <c r="L162" s="100"/>
      <c r="M162" s="100"/>
      <c r="N162" s="101"/>
      <c r="O162" s="101"/>
      <c r="P162" s="102"/>
    </row>
    <row r="163" spans="2:16" ht="18.600000000000001" thickTop="1">
      <c r="B163" s="85"/>
      <c r="C163" s="78"/>
      <c r="D163" s="77"/>
      <c r="E163" s="103" t="s">
        <v>119</v>
      </c>
      <c r="F163" s="103"/>
      <c r="G163" s="104"/>
      <c r="H163" s="105"/>
      <c r="I163" s="106"/>
      <c r="J163" s="106"/>
      <c r="K163" s="107"/>
      <c r="L163" s="108">
        <f>SUM(L159:L162)</f>
        <v>0</v>
      </c>
      <c r="M163" s="108">
        <f>SUM(M159:M162)</f>
        <v>0</v>
      </c>
      <c r="N163" s="108">
        <f>SUM(N159:N162)</f>
        <v>23.1</v>
      </c>
      <c r="O163" s="108">
        <f>SUM(O159:O162)</f>
        <v>0</v>
      </c>
      <c r="P163" s="109" t="str">
        <f>IF(L163&gt;0,"M3",IF(M163&gt;0,"M2",IF(N163&gt;0,"Ml","C/U")))</f>
        <v>Ml</v>
      </c>
    </row>
    <row r="164" spans="2:16" ht="18">
      <c r="B164" s="85"/>
      <c r="C164" s="78"/>
      <c r="D164" s="111"/>
      <c r="E164" s="73"/>
      <c r="F164" s="112"/>
      <c r="G164" s="113"/>
      <c r="H164" s="86"/>
      <c r="I164" s="63"/>
      <c r="J164" s="74"/>
      <c r="K164" s="63"/>
      <c r="L164" s="63"/>
      <c r="M164" s="64"/>
      <c r="N164" s="65"/>
      <c r="O164" s="66"/>
      <c r="P164" s="68"/>
    </row>
    <row r="165" spans="2:16" ht="18">
      <c r="B165" s="85"/>
      <c r="C165" s="78"/>
      <c r="D165" s="111"/>
      <c r="E165" s="73"/>
      <c r="F165" s="112"/>
      <c r="G165" s="113"/>
      <c r="H165" s="86"/>
      <c r="I165" s="63"/>
      <c r="J165" s="74"/>
      <c r="K165" s="63"/>
      <c r="L165" s="63"/>
      <c r="M165" s="64"/>
      <c r="N165" s="65"/>
      <c r="O165" s="66"/>
      <c r="P165" s="68"/>
    </row>
    <row r="166" spans="2:16" ht="18">
      <c r="B166" s="85"/>
      <c r="C166" s="78"/>
      <c r="D166" s="111"/>
      <c r="E166" s="73"/>
      <c r="F166" s="112"/>
      <c r="G166" s="113"/>
      <c r="H166" s="86"/>
      <c r="I166" s="63"/>
      <c r="J166" s="74"/>
      <c r="K166" s="63"/>
      <c r="L166" s="63"/>
      <c r="M166" s="64"/>
      <c r="N166" s="65"/>
      <c r="O166" s="66"/>
      <c r="P166" s="68"/>
    </row>
    <row r="167" spans="2:16" ht="18">
      <c r="B167" s="85"/>
      <c r="C167" s="78"/>
      <c r="D167" s="111"/>
      <c r="E167" s="73"/>
      <c r="F167" s="112"/>
      <c r="G167" s="113"/>
      <c r="H167" s="86"/>
      <c r="I167" s="63"/>
      <c r="J167" s="74"/>
      <c r="K167" s="63"/>
      <c r="L167" s="63"/>
      <c r="M167" s="64"/>
      <c r="N167" s="65"/>
      <c r="O167" s="66"/>
      <c r="P167" s="68"/>
    </row>
    <row r="168" spans="2:16" ht="18">
      <c r="B168" s="85"/>
      <c r="C168" s="78"/>
      <c r="D168" s="70" t="e">
        <f>'PRESUPUESTO '!#REF!</f>
        <v>#REF!</v>
      </c>
      <c r="E168" s="71" t="e">
        <f>'PRESUPUESTO '!#REF!</f>
        <v>#REF!</v>
      </c>
      <c r="F168" s="72"/>
      <c r="G168" s="73"/>
      <c r="H168" s="74"/>
      <c r="I168" s="75" t="e">
        <f>'PRESUPUESTO '!#REF!</f>
        <v>#REF!</v>
      </c>
      <c r="J168" s="63"/>
      <c r="K168" s="64"/>
      <c r="L168" s="65"/>
      <c r="M168" s="66"/>
      <c r="N168" s="67"/>
      <c r="O168" s="67"/>
      <c r="P168" s="68"/>
    </row>
    <row r="169" spans="2:16" ht="18">
      <c r="B169" s="85"/>
      <c r="C169" s="78"/>
      <c r="D169" s="77"/>
      <c r="E169" s="87"/>
      <c r="F169" s="117"/>
      <c r="G169" s="118"/>
      <c r="H169" s="119"/>
      <c r="I169" s="80"/>
      <c r="J169" s="80"/>
      <c r="K169" s="81"/>
      <c r="L169" s="82">
        <f>+(H169*I169*J169)*K169</f>
        <v>0</v>
      </c>
      <c r="M169" s="83">
        <f>+IF(J169=0,H169*I169*K169,0)</f>
        <v>0</v>
      </c>
      <c r="N169" s="83">
        <f>+IF(I169=0*(AND(J169=0)),H169*K169,0)</f>
        <v>0</v>
      </c>
      <c r="O169" s="83">
        <f>+IF(H169=0*(AND(I169=0)),K169,0)</f>
        <v>0</v>
      </c>
      <c r="P169" s="84"/>
    </row>
    <row r="170" spans="2:16" ht="18">
      <c r="B170" s="85"/>
      <c r="C170" s="78"/>
      <c r="D170" s="77"/>
      <c r="E170" s="87" t="s">
        <v>163</v>
      </c>
      <c r="F170" s="88"/>
      <c r="G170" s="118"/>
      <c r="H170" s="90">
        <v>23.1</v>
      </c>
      <c r="I170" s="91"/>
      <c r="J170" s="91"/>
      <c r="K170" s="92">
        <v>13</v>
      </c>
      <c r="L170" s="82">
        <f>+(H170*I170*J170)*K170</f>
        <v>0</v>
      </c>
      <c r="M170" s="83">
        <f>+IF(J170=0,H170*I170*K170,0)</f>
        <v>0</v>
      </c>
      <c r="N170" s="83">
        <f>+IF(I170=0*(AND(J170=0)),H170*K170,0)</f>
        <v>300.3</v>
      </c>
      <c r="O170" s="83">
        <f>+IF(H170=0*(AND(I170=0)),K170,0)</f>
        <v>0</v>
      </c>
      <c r="P170" s="93"/>
    </row>
    <row r="171" spans="2:16" ht="18">
      <c r="B171" s="85"/>
      <c r="C171" s="78"/>
      <c r="D171" s="77"/>
      <c r="E171" s="87"/>
      <c r="F171" s="88"/>
      <c r="G171" s="120"/>
      <c r="H171" s="90"/>
      <c r="I171" s="91"/>
      <c r="J171" s="91"/>
      <c r="K171" s="92"/>
      <c r="L171" s="122"/>
      <c r="M171" s="123"/>
      <c r="N171" s="123"/>
      <c r="O171" s="123"/>
      <c r="P171" s="93"/>
    </row>
    <row r="172" spans="2:16" ht="18.600000000000001" thickBot="1">
      <c r="B172" s="85"/>
      <c r="C172" s="78"/>
      <c r="D172" s="77"/>
      <c r="E172" s="94"/>
      <c r="F172" s="95"/>
      <c r="G172" s="96"/>
      <c r="H172" s="97"/>
      <c r="I172" s="98"/>
      <c r="J172" s="98"/>
      <c r="K172" s="99"/>
      <c r="L172" s="100"/>
      <c r="M172" s="100"/>
      <c r="N172" s="101"/>
      <c r="O172" s="101"/>
      <c r="P172" s="102"/>
    </row>
    <row r="173" spans="2:16" ht="18.600000000000001" thickTop="1">
      <c r="B173" s="85"/>
      <c r="C173" s="78"/>
      <c r="D173" s="77"/>
      <c r="E173" s="103" t="s">
        <v>119</v>
      </c>
      <c r="F173" s="103"/>
      <c r="G173" s="104"/>
      <c r="H173" s="105"/>
      <c r="I173" s="106"/>
      <c r="J173" s="106"/>
      <c r="K173" s="107"/>
      <c r="L173" s="108">
        <f>SUM(L169:L172)</f>
        <v>0</v>
      </c>
      <c r="M173" s="108">
        <f>SUM(M169:M172)</f>
        <v>0</v>
      </c>
      <c r="N173" s="108">
        <f>SUM(N169:N172)</f>
        <v>300.3</v>
      </c>
      <c r="O173" s="108">
        <f>SUM(O169:O172)</f>
        <v>0</v>
      </c>
      <c r="P173" s="109" t="str">
        <f>IF(L173&gt;0,"M3",IF(M173&gt;0,"M2",IF(N173&gt;0,"Ml","C/U")))</f>
        <v>Ml</v>
      </c>
    </row>
    <row r="174" spans="2:16" ht="18">
      <c r="B174" s="85"/>
      <c r="C174" s="78"/>
      <c r="D174" s="111"/>
      <c r="E174" s="73"/>
      <c r="F174" s="112"/>
      <c r="G174" s="113"/>
      <c r="H174" s="86"/>
      <c r="I174" s="63"/>
      <c r="J174" s="74"/>
      <c r="K174" s="63"/>
      <c r="L174" s="63"/>
      <c r="M174" s="64"/>
      <c r="N174" s="65"/>
      <c r="O174" s="66"/>
      <c r="P174" s="68"/>
    </row>
    <row r="175" spans="2:16" ht="18">
      <c r="B175" s="85"/>
      <c r="C175" s="78"/>
      <c r="D175" s="111"/>
      <c r="E175" s="73"/>
      <c r="F175" s="112"/>
      <c r="G175" s="113"/>
      <c r="H175" s="86"/>
      <c r="I175" s="63"/>
      <c r="J175" s="74"/>
      <c r="K175" s="63"/>
      <c r="L175" s="63"/>
      <c r="M175" s="64"/>
      <c r="N175" s="65"/>
      <c r="O175" s="66"/>
      <c r="P175" s="68"/>
    </row>
    <row r="176" spans="2:16" ht="18">
      <c r="B176" s="85"/>
      <c r="C176" s="78"/>
      <c r="D176" s="111"/>
      <c r="E176" s="73"/>
      <c r="F176" s="112"/>
      <c r="G176" s="113"/>
      <c r="H176" s="86"/>
      <c r="I176" s="63"/>
      <c r="J176" s="74"/>
      <c r="K176" s="63"/>
      <c r="L176" s="63"/>
      <c r="M176" s="64"/>
      <c r="N176" s="65"/>
      <c r="O176" s="66"/>
      <c r="P176" s="68"/>
    </row>
    <row r="177" spans="2:16" ht="18">
      <c r="B177" s="85"/>
      <c r="C177" s="78"/>
      <c r="D177" s="111"/>
      <c r="E177" s="73"/>
      <c r="F177" s="112"/>
      <c r="G177" s="113"/>
      <c r="H177" s="86"/>
      <c r="I177" s="63"/>
      <c r="J177" s="74"/>
      <c r="K177" s="63"/>
      <c r="L177" s="63"/>
      <c r="M177" s="64"/>
      <c r="N177" s="65"/>
      <c r="O177" s="66"/>
      <c r="P177" s="68"/>
    </row>
    <row r="178" spans="2:16" ht="18">
      <c r="B178" s="85"/>
      <c r="C178" s="78"/>
      <c r="D178" s="111"/>
      <c r="E178" s="73"/>
      <c r="F178" s="112"/>
      <c r="G178" s="113"/>
      <c r="H178" s="86"/>
      <c r="I178" s="63"/>
      <c r="J178" s="74"/>
      <c r="K178" s="63"/>
      <c r="L178" s="63"/>
      <c r="M178" s="64"/>
      <c r="N178" s="65"/>
      <c r="O178" s="66"/>
      <c r="P178" s="68"/>
    </row>
    <row r="179" spans="2:16" ht="18">
      <c r="B179" s="85"/>
      <c r="C179" s="78"/>
      <c r="D179" s="111"/>
      <c r="E179" s="73"/>
      <c r="F179" s="112"/>
      <c r="G179" s="113"/>
      <c r="H179" s="86"/>
      <c r="I179" s="63"/>
      <c r="J179" s="74"/>
      <c r="K179" s="63"/>
      <c r="L179" s="63"/>
      <c r="M179" s="64"/>
      <c r="N179" s="65"/>
      <c r="O179" s="66"/>
      <c r="P179" s="68"/>
    </row>
    <row r="180" spans="2:16" ht="18">
      <c r="B180" s="85"/>
      <c r="C180" s="78"/>
      <c r="D180" s="59" t="e">
        <f>'PRESUPUESTO '!#REF!</f>
        <v>#REF!</v>
      </c>
      <c r="E180" s="115" t="e">
        <f>'PRESUPUESTO '!#REF!</f>
        <v>#REF!</v>
      </c>
      <c r="G180" s="113"/>
      <c r="H180" s="86"/>
      <c r="I180" s="63"/>
      <c r="J180" s="74"/>
      <c r="K180" s="63"/>
      <c r="L180" s="63"/>
      <c r="M180" s="64"/>
      <c r="N180" s="65"/>
      <c r="O180" s="66"/>
      <c r="P180" s="68"/>
    </row>
    <row r="181" spans="2:16" ht="24" customHeight="1">
      <c r="B181" s="85"/>
      <c r="C181" s="78"/>
      <c r="D181" s="70" t="e">
        <f>'PRESUPUESTO '!#REF!</f>
        <v>#REF!</v>
      </c>
      <c r="E181" s="71" t="e">
        <f>'PRESUPUESTO '!#REF!</f>
        <v>#REF!</v>
      </c>
      <c r="F181" s="72"/>
      <c r="G181" s="73"/>
      <c r="H181" s="74"/>
      <c r="I181" s="75" t="e">
        <f>'PRESUPUESTO '!#REF!</f>
        <v>#REF!</v>
      </c>
      <c r="J181" s="63"/>
      <c r="K181" s="64"/>
      <c r="L181" s="65"/>
      <c r="M181" s="66"/>
      <c r="N181" s="67"/>
      <c r="O181" s="67"/>
      <c r="P181" s="68"/>
    </row>
    <row r="182" spans="2:16" ht="18">
      <c r="B182" s="85"/>
      <c r="C182" s="78"/>
      <c r="D182" s="77"/>
      <c r="E182" s="87"/>
      <c r="F182" s="88"/>
      <c r="G182" s="118"/>
      <c r="H182" s="119"/>
      <c r="I182" s="80"/>
      <c r="J182" s="80"/>
      <c r="K182" s="81"/>
      <c r="L182" s="82">
        <f>+(H182*I182*J182)*K182</f>
        <v>0</v>
      </c>
      <c r="M182" s="83">
        <f>+IF(J182=0,H182*I182*K182,0)</f>
        <v>0</v>
      </c>
      <c r="N182" s="83">
        <f>+IF(I182=0*(AND(J182=0)),H182*K182,0)</f>
        <v>0</v>
      </c>
      <c r="O182" s="83">
        <f>+IF(H182=0*(AND(I182=0)),K182,0)</f>
        <v>0</v>
      </c>
      <c r="P182" s="84"/>
    </row>
    <row r="183" spans="2:16" ht="18">
      <c r="B183" s="85"/>
      <c r="C183" s="78"/>
      <c r="D183" s="77"/>
      <c r="E183" s="87" t="s">
        <v>164</v>
      </c>
      <c r="F183" s="121"/>
      <c r="G183" s="120"/>
      <c r="H183" s="90">
        <v>23.1</v>
      </c>
      <c r="I183" s="80">
        <v>6.16</v>
      </c>
      <c r="J183" s="80"/>
      <c r="K183" s="81">
        <v>2</v>
      </c>
      <c r="L183" s="82">
        <f>+(H183*I183*J183)*K183</f>
        <v>0</v>
      </c>
      <c r="M183" s="83">
        <f>+IF(J183=0,H183*I183*K183,0)</f>
        <v>284.59200000000004</v>
      </c>
      <c r="N183" s="83">
        <f>+IF(I183=0*(AND(J183=0)),H183*K183,0)</f>
        <v>0</v>
      </c>
      <c r="O183" s="83">
        <f>+IF(H183=0*(AND(I183=0)),K183,0)</f>
        <v>0</v>
      </c>
      <c r="P183" s="93"/>
    </row>
    <row r="184" spans="2:16" ht="18.600000000000001" thickBot="1">
      <c r="B184" s="85"/>
      <c r="C184" s="86"/>
      <c r="D184" s="77"/>
      <c r="E184" s="94"/>
      <c r="F184" s="95"/>
      <c r="G184" s="96"/>
      <c r="H184" s="97"/>
      <c r="I184" s="98"/>
      <c r="J184" s="98"/>
      <c r="K184" s="99"/>
      <c r="L184" s="100"/>
      <c r="M184" s="100"/>
      <c r="N184" s="101"/>
      <c r="O184" s="101"/>
      <c r="P184" s="102"/>
    </row>
    <row r="185" spans="2:16" ht="18.600000000000001" thickTop="1">
      <c r="B185" s="85"/>
      <c r="C185" s="86"/>
      <c r="D185" s="77"/>
      <c r="E185" s="103" t="s">
        <v>119</v>
      </c>
      <c r="F185" s="103"/>
      <c r="G185" s="104"/>
      <c r="H185" s="105"/>
      <c r="I185" s="106"/>
      <c r="J185" s="106"/>
      <c r="K185" s="107"/>
      <c r="L185" s="108">
        <f>SUM(L182:L184)</f>
        <v>0</v>
      </c>
      <c r="M185" s="108">
        <f>SUM(M182:M184)</f>
        <v>284.59200000000004</v>
      </c>
      <c r="N185" s="108">
        <f>SUM(N182:N184)</f>
        <v>0</v>
      </c>
      <c r="O185" s="108">
        <f>SUM(O182:O184)</f>
        <v>0</v>
      </c>
      <c r="P185" s="109" t="str">
        <f>IF(L185&gt;0,"M3",IF(M185&gt;0,"M2",IF(N185&gt;0,"Ml","C/U")))</f>
        <v>M2</v>
      </c>
    </row>
    <row r="186" spans="2:16" ht="18">
      <c r="B186" s="85"/>
      <c r="C186" s="78"/>
      <c r="D186" s="111"/>
      <c r="E186" s="73"/>
      <c r="F186" s="112"/>
      <c r="G186" s="113"/>
      <c r="H186" s="86"/>
      <c r="I186" s="63"/>
      <c r="J186" s="74"/>
      <c r="K186" s="63"/>
      <c r="L186" s="63"/>
      <c r="M186" s="64"/>
      <c r="N186" s="65"/>
      <c r="O186" s="66"/>
      <c r="P186" s="68"/>
    </row>
    <row r="187" spans="2:16" ht="18">
      <c r="B187" s="85"/>
      <c r="C187" s="78"/>
      <c r="D187" s="111"/>
      <c r="E187" s="73"/>
      <c r="F187" s="112"/>
      <c r="G187" s="113"/>
      <c r="H187" s="86"/>
      <c r="I187" s="63"/>
      <c r="J187" s="74"/>
      <c r="K187" s="63"/>
      <c r="L187" s="63"/>
      <c r="M187" s="64"/>
      <c r="N187" s="65"/>
      <c r="O187" s="66"/>
      <c r="P187" s="68"/>
    </row>
    <row r="188" spans="2:16" ht="18">
      <c r="B188" s="85"/>
      <c r="C188" s="78"/>
      <c r="D188" s="111"/>
      <c r="E188" s="73"/>
      <c r="F188" s="112"/>
      <c r="G188" s="113"/>
      <c r="H188" s="86"/>
      <c r="I188" s="63"/>
      <c r="J188" s="74"/>
      <c r="K188" s="63"/>
      <c r="L188" s="63"/>
      <c r="M188" s="64"/>
      <c r="N188" s="65"/>
      <c r="O188" s="66"/>
      <c r="P188" s="68"/>
    </row>
    <row r="189" spans="2:16" ht="32.25" customHeight="1">
      <c r="B189" s="85"/>
      <c r="C189" s="78"/>
      <c r="D189" s="59" t="e">
        <f>'PRESUPUESTO '!#REF!</f>
        <v>#REF!</v>
      </c>
      <c r="E189" s="128" t="e">
        <f>'PRESUPUESTO '!#REF!</f>
        <v>#REF!</v>
      </c>
      <c r="G189" s="73"/>
      <c r="H189" s="74"/>
      <c r="I189" s="75"/>
      <c r="J189" s="63"/>
      <c r="K189" s="64"/>
      <c r="L189" s="65"/>
      <c r="M189" s="66"/>
      <c r="N189" s="67"/>
      <c r="O189" s="67"/>
      <c r="P189" s="68"/>
    </row>
    <row r="190" spans="2:16" ht="32.25" customHeight="1">
      <c r="B190" s="85"/>
      <c r="C190" s="78"/>
      <c r="D190" s="70" t="e">
        <f>'PRESUPUESTO '!#REF!</f>
        <v>#REF!</v>
      </c>
      <c r="E190" s="71" t="e">
        <f>'PRESUPUESTO '!#REF!</f>
        <v>#REF!</v>
      </c>
      <c r="F190" s="72"/>
      <c r="G190" s="73"/>
      <c r="H190" s="74"/>
      <c r="I190" s="75" t="e">
        <f>'PRESUPUESTO '!#REF!</f>
        <v>#REF!</v>
      </c>
      <c r="J190" s="63"/>
      <c r="K190" s="64"/>
      <c r="L190" s="65"/>
      <c r="M190" s="66"/>
      <c r="N190" s="67"/>
      <c r="O190" s="67"/>
      <c r="P190" s="68"/>
    </row>
    <row r="191" spans="2:16" ht="18">
      <c r="B191" s="85"/>
      <c r="C191" s="78"/>
      <c r="D191" s="77"/>
      <c r="E191" s="87"/>
      <c r="F191" s="88"/>
      <c r="G191" s="118"/>
      <c r="H191" s="119"/>
      <c r="I191" s="80"/>
      <c r="J191" s="80"/>
      <c r="K191" s="81"/>
      <c r="L191" s="82">
        <f t="shared" ref="L191:L192" si="32">+(H191*I191*J191)*K191</f>
        <v>0</v>
      </c>
      <c r="M191" s="83">
        <f t="shared" ref="M191:M192" si="33">+IF(J191=0,H191*I191*K191,0)</f>
        <v>0</v>
      </c>
      <c r="N191" s="83">
        <f t="shared" ref="N191:N192" si="34">+IF(I191=0*(AND(J191=0)),H191*K191,0)</f>
        <v>0</v>
      </c>
      <c r="O191" s="83">
        <f t="shared" ref="O191:O192" si="35">+IF(H191=0*(AND(I191=0)),K191,0)</f>
        <v>0</v>
      </c>
      <c r="P191" s="84"/>
    </row>
    <row r="192" spans="2:16" ht="18">
      <c r="B192" s="85"/>
      <c r="C192" s="78"/>
      <c r="D192" s="77"/>
      <c r="E192" s="87" t="s">
        <v>165</v>
      </c>
      <c r="F192" s="121"/>
      <c r="G192" s="118"/>
      <c r="H192" s="90">
        <v>11.1</v>
      </c>
      <c r="I192" s="91">
        <v>3.3</v>
      </c>
      <c r="J192" s="91"/>
      <c r="K192" s="127">
        <v>2</v>
      </c>
      <c r="L192" s="82">
        <f t="shared" si="32"/>
        <v>0</v>
      </c>
      <c r="M192" s="83">
        <f t="shared" si="33"/>
        <v>73.259999999999991</v>
      </c>
      <c r="N192" s="83">
        <f t="shared" si="34"/>
        <v>0</v>
      </c>
      <c r="O192" s="83">
        <f t="shared" si="35"/>
        <v>0</v>
      </c>
      <c r="P192" s="93"/>
    </row>
    <row r="193" spans="2:16" ht="18">
      <c r="B193" s="85"/>
      <c r="C193" s="78"/>
      <c r="D193" s="77"/>
      <c r="E193" s="129" t="s">
        <v>166</v>
      </c>
      <c r="F193" s="121"/>
      <c r="G193" s="118"/>
      <c r="H193" s="130">
        <v>-2.2000000000000002</v>
      </c>
      <c r="I193" s="131">
        <v>2</v>
      </c>
      <c r="J193" s="131"/>
      <c r="K193" s="132">
        <v>1</v>
      </c>
      <c r="L193" s="82">
        <f t="shared" ref="L193" si="36">+(H193*I193*J193)*K193</f>
        <v>0</v>
      </c>
      <c r="M193" s="83">
        <f t="shared" ref="M193" si="37">+IF(J193=0,H193*I193*K193,0)</f>
        <v>-4.4000000000000004</v>
      </c>
      <c r="N193" s="83">
        <f t="shared" ref="N193" si="38">+IF(I193=0*(AND(J193=0)),H193*K193,0)</f>
        <v>0</v>
      </c>
      <c r="O193" s="83">
        <f t="shared" ref="O193" si="39">+IF(H193=0*(AND(I193=0)),K193,0)</f>
        <v>0</v>
      </c>
      <c r="P193" s="93"/>
    </row>
    <row r="194" spans="2:16" ht="18">
      <c r="B194" s="85"/>
      <c r="C194" s="78"/>
      <c r="D194" s="77"/>
      <c r="E194" s="129" t="s">
        <v>167</v>
      </c>
      <c r="F194" s="121"/>
      <c r="G194" s="118"/>
      <c r="H194" s="130">
        <v>-1</v>
      </c>
      <c r="I194" s="131">
        <v>0.7</v>
      </c>
      <c r="J194" s="131"/>
      <c r="K194" s="132">
        <v>2</v>
      </c>
      <c r="L194" s="82">
        <f t="shared" ref="L194:L195" si="40">+(H194*I194*J194)*K194</f>
        <v>0</v>
      </c>
      <c r="M194" s="83">
        <f t="shared" ref="M194:M195" si="41">+IF(J194=0,H194*I194*K194,0)</f>
        <v>-1.4</v>
      </c>
      <c r="N194" s="83">
        <f t="shared" ref="N194:N195" si="42">+IF(I194=0*(AND(J194=0)),H194*K194,0)</f>
        <v>0</v>
      </c>
      <c r="O194" s="83">
        <f t="shared" ref="O194:O195" si="43">+IF(H194=0*(AND(I194=0)),K194,0)</f>
        <v>0</v>
      </c>
      <c r="P194" s="93"/>
    </row>
    <row r="195" spans="2:16" ht="18">
      <c r="B195" s="85"/>
      <c r="C195" s="78"/>
      <c r="D195" s="77"/>
      <c r="E195" s="129" t="s">
        <v>168</v>
      </c>
      <c r="F195" s="121"/>
      <c r="G195" s="118"/>
      <c r="H195" s="130">
        <v>-1</v>
      </c>
      <c r="I195" s="131">
        <v>0.6</v>
      </c>
      <c r="J195" s="131"/>
      <c r="K195" s="132">
        <v>2</v>
      </c>
      <c r="L195" s="82">
        <f t="shared" si="40"/>
        <v>0</v>
      </c>
      <c r="M195" s="83">
        <f t="shared" si="41"/>
        <v>-1.2</v>
      </c>
      <c r="N195" s="83">
        <f t="shared" si="42"/>
        <v>0</v>
      </c>
      <c r="O195" s="83">
        <f t="shared" si="43"/>
        <v>0</v>
      </c>
      <c r="P195" s="93"/>
    </row>
    <row r="196" spans="2:16" ht="18">
      <c r="B196" s="85"/>
      <c r="C196" s="78"/>
      <c r="D196" s="77"/>
      <c r="E196" s="129" t="s">
        <v>169</v>
      </c>
      <c r="F196" s="121"/>
      <c r="G196" s="118"/>
      <c r="H196" s="130">
        <v>-1</v>
      </c>
      <c r="I196" s="131">
        <v>0.6</v>
      </c>
      <c r="J196" s="131"/>
      <c r="K196" s="132">
        <v>2</v>
      </c>
      <c r="L196" s="82">
        <f t="shared" ref="L196:L198" si="44">+(H196*I196*J196)*K196</f>
        <v>0</v>
      </c>
      <c r="M196" s="83">
        <f t="shared" ref="M196:M198" si="45">+IF(J196=0,H196*I196*K196,0)</f>
        <v>-1.2</v>
      </c>
      <c r="N196" s="83">
        <f t="shared" ref="N196:N198" si="46">+IF(I196=0*(AND(J196=0)),H196*K196,0)</f>
        <v>0</v>
      </c>
      <c r="O196" s="83">
        <f t="shared" ref="O196:O198" si="47">+IF(H196=0*(AND(I196=0)),K196,0)</f>
        <v>0</v>
      </c>
      <c r="P196" s="93"/>
    </row>
    <row r="197" spans="2:16" ht="18">
      <c r="B197" s="85"/>
      <c r="C197" s="78"/>
      <c r="D197" s="77"/>
      <c r="E197" s="129" t="s">
        <v>170</v>
      </c>
      <c r="F197" s="121"/>
      <c r="G197" s="118"/>
      <c r="H197" s="130">
        <v>-2</v>
      </c>
      <c r="I197" s="131">
        <v>0.6</v>
      </c>
      <c r="J197" s="131"/>
      <c r="K197" s="132">
        <v>1</v>
      </c>
      <c r="L197" s="82">
        <f t="shared" si="44"/>
        <v>0</v>
      </c>
      <c r="M197" s="83">
        <f t="shared" si="45"/>
        <v>-1.2</v>
      </c>
      <c r="N197" s="83">
        <f t="shared" si="46"/>
        <v>0</v>
      </c>
      <c r="O197" s="83">
        <f t="shared" si="47"/>
        <v>0</v>
      </c>
      <c r="P197" s="93"/>
    </row>
    <row r="198" spans="2:16" ht="18">
      <c r="B198" s="85"/>
      <c r="C198" s="78"/>
      <c r="D198" s="77"/>
      <c r="E198" s="129" t="s">
        <v>171</v>
      </c>
      <c r="F198" s="121"/>
      <c r="G198" s="118"/>
      <c r="H198" s="130">
        <v>-2.2000000000000002</v>
      </c>
      <c r="I198" s="131">
        <v>1</v>
      </c>
      <c r="J198" s="131"/>
      <c r="K198" s="132">
        <v>1</v>
      </c>
      <c r="L198" s="82">
        <f t="shared" si="44"/>
        <v>0</v>
      </c>
      <c r="M198" s="83">
        <f t="shared" si="45"/>
        <v>-2.2000000000000002</v>
      </c>
      <c r="N198" s="83">
        <f t="shared" si="46"/>
        <v>0</v>
      </c>
      <c r="O198" s="83">
        <f t="shared" si="47"/>
        <v>0</v>
      </c>
      <c r="P198" s="93"/>
    </row>
    <row r="199" spans="2:16" ht="18">
      <c r="B199" s="85"/>
      <c r="C199" s="78"/>
      <c r="D199" s="77"/>
      <c r="E199" s="87" t="s">
        <v>172</v>
      </c>
      <c r="F199" s="121"/>
      <c r="G199" s="118"/>
      <c r="H199" s="90">
        <v>11.1</v>
      </c>
      <c r="I199" s="91">
        <v>0.83</v>
      </c>
      <c r="J199" s="91"/>
      <c r="K199" s="127">
        <v>1</v>
      </c>
      <c r="L199" s="82">
        <f t="shared" ref="L199" si="48">+(H199*I199*J199)*K199</f>
        <v>0</v>
      </c>
      <c r="M199" s="83">
        <f t="shared" ref="M199" si="49">+IF(J199=0,H199*I199*K199,0)</f>
        <v>9.2129999999999992</v>
      </c>
      <c r="N199" s="83">
        <f t="shared" ref="N199" si="50">+IF(I199=0*(AND(J199=0)),H199*K199,0)</f>
        <v>0</v>
      </c>
      <c r="O199" s="83">
        <f t="shared" ref="O199" si="51">+IF(H199=0*(AND(I199=0)),K199,0)</f>
        <v>0</v>
      </c>
      <c r="P199" s="93"/>
    </row>
    <row r="200" spans="2:16" ht="18">
      <c r="B200" s="85"/>
      <c r="C200" s="78"/>
      <c r="D200" s="77"/>
      <c r="E200" s="87" t="s">
        <v>173</v>
      </c>
      <c r="F200" s="121"/>
      <c r="G200" s="118"/>
      <c r="H200" s="90">
        <v>4.33</v>
      </c>
      <c r="I200" s="91">
        <v>3.3</v>
      </c>
      <c r="J200" s="91"/>
      <c r="K200" s="127">
        <v>2</v>
      </c>
      <c r="L200" s="82">
        <f t="shared" ref="L200:L215" si="52">+(H200*I200*J200)*K200</f>
        <v>0</v>
      </c>
      <c r="M200" s="83">
        <f t="shared" ref="M200:M215" si="53">+IF(J200=0,H200*I200*K200,0)</f>
        <v>28.577999999999999</v>
      </c>
      <c r="N200" s="83">
        <f t="shared" ref="N200:N215" si="54">+IF(I200=0*(AND(J200=0)),H200*K200,0)</f>
        <v>0</v>
      </c>
      <c r="O200" s="83">
        <f t="shared" ref="O200:O215" si="55">+IF(H200=0*(AND(I200=0)),K200,0)</f>
        <v>0</v>
      </c>
      <c r="P200" s="93"/>
    </row>
    <row r="201" spans="2:16" ht="18">
      <c r="B201" s="85"/>
      <c r="C201" s="78"/>
      <c r="D201" s="77"/>
      <c r="E201" s="87" t="s">
        <v>174</v>
      </c>
      <c r="F201" s="121"/>
      <c r="G201" s="118"/>
      <c r="H201" s="90">
        <v>4.33</v>
      </c>
      <c r="I201" s="91">
        <v>0.65</v>
      </c>
      <c r="J201" s="91"/>
      <c r="K201" s="127">
        <v>1</v>
      </c>
      <c r="L201" s="82">
        <f t="shared" ref="L201" si="56">+(H201*I201*J201)*K201</f>
        <v>0</v>
      </c>
      <c r="M201" s="83">
        <f t="shared" ref="M201" si="57">+IF(J201=0,H201*I201*K201,0)</f>
        <v>2.8145000000000002</v>
      </c>
      <c r="N201" s="83">
        <f t="shared" ref="N201" si="58">+IF(I201=0*(AND(J201=0)),H201*K201,0)</f>
        <v>0</v>
      </c>
      <c r="O201" s="83">
        <f t="shared" ref="O201" si="59">+IF(H201=0*(AND(I201=0)),K201,0)</f>
        <v>0</v>
      </c>
      <c r="P201" s="93"/>
    </row>
    <row r="202" spans="2:16" ht="18">
      <c r="B202" s="85"/>
      <c r="C202" s="78"/>
      <c r="D202" s="77"/>
      <c r="E202" s="87" t="s">
        <v>156</v>
      </c>
      <c r="F202" s="121"/>
      <c r="G202" s="118"/>
      <c r="H202" s="90">
        <v>7.12</v>
      </c>
      <c r="I202" s="91">
        <v>3.3</v>
      </c>
      <c r="J202" s="91"/>
      <c r="K202" s="127">
        <v>1</v>
      </c>
      <c r="L202" s="82">
        <f t="shared" si="52"/>
        <v>0</v>
      </c>
      <c r="M202" s="83">
        <f t="shared" si="53"/>
        <v>23.495999999999999</v>
      </c>
      <c r="N202" s="83">
        <f t="shared" si="54"/>
        <v>0</v>
      </c>
      <c r="O202" s="83">
        <f t="shared" si="55"/>
        <v>0</v>
      </c>
      <c r="P202" s="93"/>
    </row>
    <row r="203" spans="2:16" ht="18">
      <c r="B203" s="85"/>
      <c r="C203" s="78"/>
      <c r="D203" s="77"/>
      <c r="E203" s="129" t="s">
        <v>175</v>
      </c>
      <c r="F203" s="121"/>
      <c r="G203" s="118"/>
      <c r="H203" s="130">
        <v>-2.2000000000000002</v>
      </c>
      <c r="I203" s="131">
        <v>1</v>
      </c>
      <c r="J203" s="131"/>
      <c r="K203" s="132">
        <v>1</v>
      </c>
      <c r="L203" s="82">
        <f t="shared" ref="L203:L204" si="60">+(H203*I203*J203)*K203</f>
        <v>0</v>
      </c>
      <c r="M203" s="83">
        <f t="shared" ref="M203:M204" si="61">+IF(J203=0,H203*I203*K203,0)</f>
        <v>-2.2000000000000002</v>
      </c>
      <c r="N203" s="83">
        <f t="shared" ref="N203:N204" si="62">+IF(I203=0*(AND(J203=0)),H203*K203,0)</f>
        <v>0</v>
      </c>
      <c r="O203" s="83">
        <f t="shared" ref="O203:O204" si="63">+IF(H203=0*(AND(I203=0)),K203,0)</f>
        <v>0</v>
      </c>
      <c r="P203" s="93"/>
    </row>
    <row r="204" spans="2:16" ht="18">
      <c r="B204" s="85"/>
      <c r="C204" s="78"/>
      <c r="D204" s="77"/>
      <c r="E204" s="129" t="s">
        <v>176</v>
      </c>
      <c r="F204" s="121"/>
      <c r="G204" s="118"/>
      <c r="H204" s="130">
        <v>-2.2000000000000002</v>
      </c>
      <c r="I204" s="131">
        <v>0.9</v>
      </c>
      <c r="J204" s="131"/>
      <c r="K204" s="132">
        <v>2</v>
      </c>
      <c r="L204" s="82">
        <f t="shared" si="60"/>
        <v>0</v>
      </c>
      <c r="M204" s="83">
        <f t="shared" si="61"/>
        <v>-3.9600000000000004</v>
      </c>
      <c r="N204" s="83">
        <f t="shared" si="62"/>
        <v>0</v>
      </c>
      <c r="O204" s="83">
        <f t="shared" si="63"/>
        <v>0</v>
      </c>
      <c r="P204" s="93"/>
    </row>
    <row r="205" spans="2:16" ht="18">
      <c r="B205" s="85"/>
      <c r="C205" s="78"/>
      <c r="D205" s="77"/>
      <c r="E205" s="87" t="s">
        <v>177</v>
      </c>
      <c r="F205" s="121"/>
      <c r="G205" s="118"/>
      <c r="H205" s="90">
        <v>7.12</v>
      </c>
      <c r="I205" s="91">
        <v>0.83</v>
      </c>
      <c r="J205" s="91"/>
      <c r="K205" s="127">
        <v>0.5</v>
      </c>
      <c r="L205" s="82">
        <f t="shared" si="52"/>
        <v>0</v>
      </c>
      <c r="M205" s="83">
        <f t="shared" si="53"/>
        <v>2.9548000000000001</v>
      </c>
      <c r="N205" s="83">
        <f t="shared" si="54"/>
        <v>0</v>
      </c>
      <c r="O205" s="83">
        <f t="shared" si="55"/>
        <v>0</v>
      </c>
      <c r="P205" s="93"/>
    </row>
    <row r="206" spans="2:16" ht="18">
      <c r="B206" s="85"/>
      <c r="C206" s="78"/>
      <c r="D206" s="77"/>
      <c r="E206" s="87" t="s">
        <v>158</v>
      </c>
      <c r="F206" s="88"/>
      <c r="G206" s="120"/>
      <c r="H206" s="90">
        <v>20.51</v>
      </c>
      <c r="I206" s="91">
        <v>3.3</v>
      </c>
      <c r="J206" s="91"/>
      <c r="K206" s="127">
        <v>2</v>
      </c>
      <c r="L206" s="82">
        <f t="shared" si="52"/>
        <v>0</v>
      </c>
      <c r="M206" s="83">
        <f t="shared" si="53"/>
        <v>135.36600000000001</v>
      </c>
      <c r="N206" s="83">
        <f t="shared" si="54"/>
        <v>0</v>
      </c>
      <c r="O206" s="83">
        <f t="shared" si="55"/>
        <v>0</v>
      </c>
      <c r="P206" s="93"/>
    </row>
    <row r="207" spans="2:16" ht="18">
      <c r="B207" s="85"/>
      <c r="C207" s="78"/>
      <c r="D207" s="77"/>
      <c r="E207" s="129" t="s">
        <v>178</v>
      </c>
      <c r="F207" s="121"/>
      <c r="G207" s="118"/>
      <c r="H207" s="130">
        <v>-2.2000000000000002</v>
      </c>
      <c r="I207" s="131">
        <v>1</v>
      </c>
      <c r="J207" s="131"/>
      <c r="K207" s="132">
        <v>1</v>
      </c>
      <c r="L207" s="82">
        <f t="shared" ref="L207" si="64">+(H207*I207*J207)*K207</f>
        <v>0</v>
      </c>
      <c r="M207" s="83">
        <f t="shared" ref="M207" si="65">+IF(J207=0,H207*I207*K207,0)</f>
        <v>-2.2000000000000002</v>
      </c>
      <c r="N207" s="83">
        <f t="shared" ref="N207" si="66">+IF(I207=0*(AND(J207=0)),H207*K207,0)</f>
        <v>0</v>
      </c>
      <c r="O207" s="83">
        <f t="shared" ref="O207" si="67">+IF(H207=0*(AND(I207=0)),K207,0)</f>
        <v>0</v>
      </c>
      <c r="P207" s="93"/>
    </row>
    <row r="208" spans="2:16" ht="18">
      <c r="B208" s="85"/>
      <c r="C208" s="78"/>
      <c r="D208" s="77"/>
      <c r="E208" s="129" t="s">
        <v>179</v>
      </c>
      <c r="F208" s="121"/>
      <c r="G208" s="118"/>
      <c r="H208" s="130">
        <v>-2</v>
      </c>
      <c r="I208" s="131">
        <v>1</v>
      </c>
      <c r="J208" s="131"/>
      <c r="K208" s="132">
        <v>3</v>
      </c>
      <c r="L208" s="82">
        <f t="shared" ref="L208:L209" si="68">+(H208*I208*J208)*K208</f>
        <v>0</v>
      </c>
      <c r="M208" s="83">
        <f t="shared" ref="M208:M209" si="69">+IF(J208=0,H208*I208*K208,0)</f>
        <v>-6</v>
      </c>
      <c r="N208" s="83">
        <f t="shared" ref="N208:N209" si="70">+IF(I208=0*(AND(J208=0)),H208*K208,0)</f>
        <v>0</v>
      </c>
      <c r="O208" s="83">
        <f t="shared" ref="O208:O209" si="71">+IF(H208=0*(AND(I208=0)),K208,0)</f>
        <v>0</v>
      </c>
      <c r="P208" s="93"/>
    </row>
    <row r="209" spans="2:16" ht="18">
      <c r="B209" s="85"/>
      <c r="C209" s="78"/>
      <c r="D209" s="77"/>
      <c r="E209" s="129" t="s">
        <v>180</v>
      </c>
      <c r="F209" s="121"/>
      <c r="G209" s="118"/>
      <c r="H209" s="130">
        <v>-1</v>
      </c>
      <c r="I209" s="131">
        <v>0.6</v>
      </c>
      <c r="J209" s="131"/>
      <c r="K209" s="132">
        <v>1</v>
      </c>
      <c r="L209" s="82">
        <f t="shared" si="68"/>
        <v>0</v>
      </c>
      <c r="M209" s="83">
        <f t="shared" si="69"/>
        <v>-0.6</v>
      </c>
      <c r="N209" s="83">
        <f t="shared" si="70"/>
        <v>0</v>
      </c>
      <c r="O209" s="83">
        <f t="shared" si="71"/>
        <v>0</v>
      </c>
      <c r="P209" s="93"/>
    </row>
    <row r="210" spans="2:16" ht="18">
      <c r="B210" s="85"/>
      <c r="C210" s="78"/>
      <c r="D210" s="77"/>
      <c r="E210" s="129" t="s">
        <v>181</v>
      </c>
      <c r="F210" s="121"/>
      <c r="G210" s="118"/>
      <c r="H210" s="130">
        <v>-1</v>
      </c>
      <c r="I210" s="131">
        <v>0.6</v>
      </c>
      <c r="J210" s="131"/>
      <c r="K210" s="132">
        <v>2</v>
      </c>
      <c r="L210" s="82">
        <f t="shared" ref="L210:L212" si="72">+(H210*I210*J210)*K210</f>
        <v>0</v>
      </c>
      <c r="M210" s="83">
        <f t="shared" ref="M210:M212" si="73">+IF(J210=0,H210*I210*K210,0)</f>
        <v>-1.2</v>
      </c>
      <c r="N210" s="83">
        <f t="shared" ref="N210:N212" si="74">+IF(I210=0*(AND(J210=0)),H210*K210,0)</f>
        <v>0</v>
      </c>
      <c r="O210" s="83">
        <f t="shared" ref="O210:O212" si="75">+IF(H210=0*(AND(I210=0)),K210,0)</f>
        <v>0</v>
      </c>
      <c r="P210" s="93"/>
    </row>
    <row r="211" spans="2:16" ht="18">
      <c r="B211" s="85"/>
      <c r="C211" s="78"/>
      <c r="D211" s="77"/>
      <c r="E211" s="129" t="s">
        <v>182</v>
      </c>
      <c r="F211" s="121"/>
      <c r="G211" s="118"/>
      <c r="H211" s="130">
        <v>-2.2000000000000002</v>
      </c>
      <c r="I211" s="131">
        <v>1</v>
      </c>
      <c r="J211" s="131"/>
      <c r="K211" s="132">
        <v>2</v>
      </c>
      <c r="L211" s="82">
        <f t="shared" si="72"/>
        <v>0</v>
      </c>
      <c r="M211" s="83">
        <f t="shared" si="73"/>
        <v>-4.4000000000000004</v>
      </c>
      <c r="N211" s="83">
        <f t="shared" si="74"/>
        <v>0</v>
      </c>
      <c r="O211" s="83">
        <f t="shared" si="75"/>
        <v>0</v>
      </c>
      <c r="P211" s="93"/>
    </row>
    <row r="212" spans="2:16" ht="18">
      <c r="B212" s="85"/>
      <c r="C212" s="78"/>
      <c r="D212" s="77"/>
      <c r="E212" s="129" t="s">
        <v>183</v>
      </c>
      <c r="F212" s="121"/>
      <c r="G212" s="118"/>
      <c r="H212" s="130">
        <v>-0.8</v>
      </c>
      <c r="I212" s="131">
        <v>0.6</v>
      </c>
      <c r="J212" s="131"/>
      <c r="K212" s="132">
        <v>1</v>
      </c>
      <c r="L212" s="82">
        <f t="shared" si="72"/>
        <v>0</v>
      </c>
      <c r="M212" s="83">
        <f t="shared" si="73"/>
        <v>-0.48</v>
      </c>
      <c r="N212" s="83">
        <f t="shared" si="74"/>
        <v>0</v>
      </c>
      <c r="O212" s="83">
        <f t="shared" si="75"/>
        <v>0</v>
      </c>
      <c r="P212" s="93"/>
    </row>
    <row r="213" spans="2:16" ht="18">
      <c r="B213" s="85"/>
      <c r="C213" s="78"/>
      <c r="D213" s="77"/>
      <c r="E213" s="87" t="s">
        <v>159</v>
      </c>
      <c r="F213" s="88"/>
      <c r="G213" s="120"/>
      <c r="H213" s="90">
        <v>4.75</v>
      </c>
      <c r="I213" s="91">
        <v>3.3</v>
      </c>
      <c r="J213" s="91"/>
      <c r="K213" s="127">
        <v>3</v>
      </c>
      <c r="L213" s="82">
        <f t="shared" si="52"/>
        <v>0</v>
      </c>
      <c r="M213" s="83">
        <f t="shared" si="53"/>
        <v>47.024999999999999</v>
      </c>
      <c r="N213" s="83">
        <f t="shared" si="54"/>
        <v>0</v>
      </c>
      <c r="O213" s="83">
        <f t="shared" si="55"/>
        <v>0</v>
      </c>
      <c r="P213" s="93"/>
    </row>
    <row r="214" spans="2:16" ht="18">
      <c r="B214" s="85"/>
      <c r="C214" s="78"/>
      <c r="D214" s="77"/>
      <c r="E214" s="87" t="s">
        <v>184</v>
      </c>
      <c r="F214" s="88"/>
      <c r="G214" s="120"/>
      <c r="H214" s="90">
        <v>5.85</v>
      </c>
      <c r="I214" s="91">
        <v>3.3</v>
      </c>
      <c r="J214" s="91"/>
      <c r="K214" s="127">
        <v>1</v>
      </c>
      <c r="L214" s="82">
        <f t="shared" ref="L214" si="76">+(H214*I214*J214)*K214</f>
        <v>0</v>
      </c>
      <c r="M214" s="83">
        <f t="shared" ref="M214" si="77">+IF(J214=0,H214*I214*K214,0)</f>
        <v>19.304999999999996</v>
      </c>
      <c r="N214" s="83">
        <f t="shared" ref="N214" si="78">+IF(I214=0*(AND(J214=0)),H214*K214,0)</f>
        <v>0</v>
      </c>
      <c r="O214" s="83">
        <f t="shared" ref="O214" si="79">+IF(H214=0*(AND(I214=0)),K214,0)</f>
        <v>0</v>
      </c>
      <c r="P214" s="93"/>
    </row>
    <row r="215" spans="2:16" ht="18">
      <c r="B215" s="85"/>
      <c r="C215" s="78"/>
      <c r="D215" s="77"/>
      <c r="E215" s="129" t="s">
        <v>185</v>
      </c>
      <c r="F215" s="121"/>
      <c r="G215" s="118"/>
      <c r="H215" s="130">
        <v>-2.2000000000000002</v>
      </c>
      <c r="I215" s="131">
        <v>2.1</v>
      </c>
      <c r="J215" s="131"/>
      <c r="K215" s="132">
        <v>1</v>
      </c>
      <c r="L215" s="82">
        <f t="shared" si="52"/>
        <v>0</v>
      </c>
      <c r="M215" s="83">
        <f t="shared" si="53"/>
        <v>-4.620000000000001</v>
      </c>
      <c r="N215" s="83">
        <f t="shared" si="54"/>
        <v>0</v>
      </c>
      <c r="O215" s="83">
        <f t="shared" si="55"/>
        <v>0</v>
      </c>
      <c r="P215" s="93"/>
    </row>
    <row r="216" spans="2:16" ht="18.600000000000001" thickBot="1">
      <c r="B216" s="85"/>
      <c r="C216" s="86"/>
      <c r="D216" s="77"/>
      <c r="E216" s="94"/>
      <c r="F216" s="95"/>
      <c r="G216" s="96"/>
      <c r="H216" s="97"/>
      <c r="I216" s="98"/>
      <c r="J216" s="98"/>
      <c r="K216" s="99"/>
      <c r="L216" s="100"/>
      <c r="M216" s="100"/>
      <c r="N216" s="101"/>
      <c r="O216" s="101"/>
      <c r="P216" s="102"/>
    </row>
    <row r="217" spans="2:16" ht="18.600000000000001" thickTop="1">
      <c r="B217" s="85"/>
      <c r="C217" s="86"/>
      <c r="D217" s="77"/>
      <c r="E217" s="103" t="s">
        <v>119</v>
      </c>
      <c r="F217" s="103"/>
      <c r="G217" s="104"/>
      <c r="H217" s="105"/>
      <c r="I217" s="106"/>
      <c r="J217" s="106"/>
      <c r="K217" s="107"/>
      <c r="L217" s="108">
        <f>SUM(L191:L216)</f>
        <v>0</v>
      </c>
      <c r="M217" s="108">
        <f>SUM(M191:M216)</f>
        <v>304.75229999999999</v>
      </c>
      <c r="N217" s="108">
        <f>SUM(N191:N216)</f>
        <v>0</v>
      </c>
      <c r="O217" s="108">
        <f>SUM(O191:O216)</f>
        <v>0</v>
      </c>
      <c r="P217" s="109" t="str">
        <f>IF(L217&gt;0,"M3",IF(M217&gt;0,"M2",IF(N217&gt;0,"Ml","C/U")))</f>
        <v>M2</v>
      </c>
    </row>
    <row r="218" spans="2:16" ht="18">
      <c r="B218" s="85"/>
      <c r="C218" s="78"/>
      <c r="D218" s="111"/>
      <c r="E218" s="73"/>
      <c r="F218" s="112"/>
      <c r="G218" s="113"/>
      <c r="H218" s="86"/>
      <c r="I218" s="63"/>
      <c r="J218" s="74"/>
      <c r="K218" s="63"/>
      <c r="L218" s="63"/>
      <c r="M218" s="64"/>
      <c r="N218" s="65"/>
      <c r="O218" s="66"/>
      <c r="P218" s="68"/>
    </row>
    <row r="219" spans="2:16" ht="18">
      <c r="B219" s="85"/>
      <c r="C219" s="78"/>
      <c r="D219" s="111"/>
      <c r="E219" s="73"/>
      <c r="F219" s="112"/>
      <c r="G219" s="113"/>
      <c r="H219" s="86"/>
      <c r="I219" s="63"/>
      <c r="J219" s="74"/>
      <c r="K219" s="63"/>
      <c r="L219" s="63"/>
      <c r="M219" s="64"/>
      <c r="N219" s="65"/>
      <c r="O219" s="66"/>
      <c r="P219" s="68"/>
    </row>
    <row r="220" spans="2:16" ht="18">
      <c r="B220" s="85"/>
      <c r="C220" s="78"/>
      <c r="D220" s="111"/>
      <c r="E220" s="73"/>
      <c r="F220" s="112"/>
      <c r="G220" s="113"/>
      <c r="H220" s="86"/>
      <c r="I220" s="63"/>
      <c r="J220" s="74"/>
      <c r="K220" s="63"/>
      <c r="L220" s="63"/>
      <c r="M220" s="64"/>
      <c r="N220" s="65"/>
      <c r="O220" s="66"/>
      <c r="P220" s="68"/>
    </row>
    <row r="221" spans="2:16" ht="18">
      <c r="B221" s="85"/>
      <c r="C221" s="78"/>
      <c r="D221" s="111"/>
      <c r="E221" s="73"/>
      <c r="F221" s="112"/>
      <c r="G221" s="113"/>
      <c r="H221" s="86"/>
      <c r="I221" s="63"/>
      <c r="J221" s="74"/>
      <c r="K221" s="63"/>
      <c r="L221" s="63"/>
      <c r="M221" s="64"/>
      <c r="N221" s="65"/>
      <c r="O221" s="66"/>
      <c r="P221" s="68"/>
    </row>
    <row r="222" spans="2:16" ht="18">
      <c r="B222" s="85"/>
      <c r="C222" s="78"/>
      <c r="D222" s="59" t="e">
        <f>'PRESUPUESTO '!#REF!</f>
        <v>#REF!</v>
      </c>
      <c r="E222" s="128" t="e">
        <f>'PRESUPUESTO '!#REF!</f>
        <v>#REF!</v>
      </c>
      <c r="G222" s="73"/>
      <c r="H222" s="74"/>
      <c r="I222" s="75"/>
      <c r="J222" s="63"/>
      <c r="K222" s="64"/>
      <c r="L222" s="65"/>
      <c r="M222" s="66"/>
      <c r="N222" s="67"/>
      <c r="O222" s="67"/>
      <c r="P222" s="68"/>
    </row>
    <row r="223" spans="2:16" ht="18">
      <c r="B223" s="85"/>
      <c r="C223" s="78"/>
      <c r="D223" s="70" t="e">
        <f>'PRESUPUESTO '!#REF!</f>
        <v>#REF!</v>
      </c>
      <c r="E223" s="71" t="e">
        <f>'PRESUPUESTO '!#REF!</f>
        <v>#REF!</v>
      </c>
      <c r="F223" s="72"/>
      <c r="G223" s="73"/>
      <c r="H223" s="74"/>
      <c r="I223" s="75" t="e">
        <f>'PRESUPUESTO '!#REF!</f>
        <v>#REF!</v>
      </c>
      <c r="J223" s="63"/>
      <c r="K223" s="64"/>
      <c r="L223" s="65"/>
      <c r="M223" s="66"/>
      <c r="N223" s="67"/>
      <c r="O223" s="67"/>
      <c r="P223" s="68"/>
    </row>
    <row r="224" spans="2:16" ht="18">
      <c r="B224" s="85"/>
      <c r="C224" s="78"/>
      <c r="D224" s="77"/>
      <c r="E224" s="87"/>
      <c r="F224" s="88"/>
      <c r="G224" s="118"/>
      <c r="H224" s="119"/>
      <c r="I224" s="80"/>
      <c r="J224" s="80"/>
      <c r="K224" s="81"/>
      <c r="L224" s="82">
        <f t="shared" ref="L224:L243" si="80">+(H224*I224*J224)*K224</f>
        <v>0</v>
      </c>
      <c r="M224" s="83">
        <f t="shared" ref="M224:M243" si="81">+IF(J224=0,H224*I224*K224,0)</f>
        <v>0</v>
      </c>
      <c r="N224" s="83">
        <f t="shared" ref="N224:N243" si="82">+IF(I224=0*(AND(J224=0)),H224*K224,0)</f>
        <v>0</v>
      </c>
      <c r="O224" s="83">
        <f t="shared" ref="O224:O243" si="83">+IF(H224=0*(AND(I224=0)),K224,0)</f>
        <v>0</v>
      </c>
      <c r="P224" s="84"/>
    </row>
    <row r="225" spans="2:16" ht="18">
      <c r="B225" s="85"/>
      <c r="C225" s="78"/>
      <c r="D225" s="77"/>
      <c r="E225" s="87" t="s">
        <v>186</v>
      </c>
      <c r="F225" s="121"/>
      <c r="G225" s="118"/>
      <c r="H225" s="90">
        <v>17.649999999999999</v>
      </c>
      <c r="I225" s="91">
        <v>2.9</v>
      </c>
      <c r="J225" s="91"/>
      <c r="K225" s="127">
        <v>1</v>
      </c>
      <c r="L225" s="82">
        <f t="shared" si="80"/>
        <v>0</v>
      </c>
      <c r="M225" s="83">
        <f t="shared" si="81"/>
        <v>51.184999999999995</v>
      </c>
      <c r="N225" s="83">
        <f t="shared" si="82"/>
        <v>0</v>
      </c>
      <c r="O225" s="83">
        <f t="shared" si="83"/>
        <v>0</v>
      </c>
      <c r="P225" s="93"/>
    </row>
    <row r="226" spans="2:16" ht="18">
      <c r="B226" s="85"/>
      <c r="C226" s="78"/>
      <c r="D226" s="77"/>
      <c r="E226" s="129" t="s">
        <v>187</v>
      </c>
      <c r="F226" s="121"/>
      <c r="G226" s="118"/>
      <c r="H226" s="130">
        <v>-2.2000000000000002</v>
      </c>
      <c r="I226" s="131">
        <v>0.9</v>
      </c>
      <c r="J226" s="131"/>
      <c r="K226" s="132">
        <v>2</v>
      </c>
      <c r="L226" s="82">
        <f t="shared" si="80"/>
        <v>0</v>
      </c>
      <c r="M226" s="83">
        <f t="shared" si="81"/>
        <v>-3.9600000000000004</v>
      </c>
      <c r="N226" s="83">
        <f t="shared" si="82"/>
        <v>0</v>
      </c>
      <c r="O226" s="83">
        <f t="shared" si="83"/>
        <v>0</v>
      </c>
      <c r="P226" s="93"/>
    </row>
    <row r="227" spans="2:16" ht="18">
      <c r="B227" s="85"/>
      <c r="C227" s="78"/>
      <c r="D227" s="77"/>
      <c r="E227" s="129" t="s">
        <v>188</v>
      </c>
      <c r="F227" s="121"/>
      <c r="G227" s="118"/>
      <c r="H227" s="130">
        <v>-2.2000000000000002</v>
      </c>
      <c r="I227" s="131">
        <v>0.85</v>
      </c>
      <c r="J227" s="131"/>
      <c r="K227" s="132">
        <v>1</v>
      </c>
      <c r="L227" s="82">
        <f t="shared" si="80"/>
        <v>0</v>
      </c>
      <c r="M227" s="83">
        <f t="shared" si="81"/>
        <v>-1.87</v>
      </c>
      <c r="N227" s="83">
        <f t="shared" si="82"/>
        <v>0</v>
      </c>
      <c r="O227" s="83">
        <f t="shared" si="83"/>
        <v>0</v>
      </c>
      <c r="P227" s="93"/>
    </row>
    <row r="228" spans="2:16" ht="18">
      <c r="B228" s="85"/>
      <c r="C228" s="78"/>
      <c r="D228" s="77"/>
      <c r="E228" s="129" t="s">
        <v>189</v>
      </c>
      <c r="F228" s="121"/>
      <c r="G228" s="118"/>
      <c r="H228" s="130">
        <v>-2.2000000000000002</v>
      </c>
      <c r="I228" s="131">
        <v>1</v>
      </c>
      <c r="J228" s="131"/>
      <c r="K228" s="132">
        <v>2</v>
      </c>
      <c r="L228" s="82">
        <f t="shared" si="80"/>
        <v>0</v>
      </c>
      <c r="M228" s="83">
        <f t="shared" si="81"/>
        <v>-4.4000000000000004</v>
      </c>
      <c r="N228" s="83">
        <f t="shared" si="82"/>
        <v>0</v>
      </c>
      <c r="O228" s="83">
        <f t="shared" si="83"/>
        <v>0</v>
      </c>
      <c r="P228" s="93"/>
    </row>
    <row r="229" spans="2:16" ht="18">
      <c r="B229" s="85"/>
      <c r="C229" s="78"/>
      <c r="D229" s="77"/>
      <c r="E229" s="129" t="s">
        <v>190</v>
      </c>
      <c r="F229" s="121"/>
      <c r="G229" s="118"/>
      <c r="H229" s="130">
        <v>-2.2000000000000002</v>
      </c>
      <c r="I229" s="131">
        <v>1.9</v>
      </c>
      <c r="J229" s="131"/>
      <c r="K229" s="132">
        <v>1</v>
      </c>
      <c r="L229" s="82">
        <f t="shared" si="80"/>
        <v>0</v>
      </c>
      <c r="M229" s="83">
        <f t="shared" si="81"/>
        <v>-4.18</v>
      </c>
      <c r="N229" s="83">
        <f t="shared" si="82"/>
        <v>0</v>
      </c>
      <c r="O229" s="83">
        <f t="shared" si="83"/>
        <v>0</v>
      </c>
      <c r="P229" s="93"/>
    </row>
    <row r="230" spans="2:16" ht="18">
      <c r="B230" s="85"/>
      <c r="C230" s="78"/>
      <c r="D230" s="77"/>
      <c r="E230" s="87" t="s">
        <v>191</v>
      </c>
      <c r="F230" s="121"/>
      <c r="G230" s="118"/>
      <c r="H230" s="90">
        <v>8.51</v>
      </c>
      <c r="I230" s="91">
        <v>2.9</v>
      </c>
      <c r="J230" s="91"/>
      <c r="K230" s="127">
        <v>1</v>
      </c>
      <c r="L230" s="82">
        <f t="shared" si="80"/>
        <v>0</v>
      </c>
      <c r="M230" s="83">
        <f t="shared" si="81"/>
        <v>24.678999999999998</v>
      </c>
      <c r="N230" s="83">
        <f t="shared" si="82"/>
        <v>0</v>
      </c>
      <c r="O230" s="83">
        <f t="shared" si="83"/>
        <v>0</v>
      </c>
      <c r="P230" s="93"/>
    </row>
    <row r="231" spans="2:16" ht="18">
      <c r="B231" s="85"/>
      <c r="C231" s="78"/>
      <c r="D231" s="77"/>
      <c r="E231" s="87" t="s">
        <v>192</v>
      </c>
      <c r="F231" s="121"/>
      <c r="G231" s="118"/>
      <c r="H231" s="90">
        <v>2.48</v>
      </c>
      <c r="I231" s="91">
        <v>2.9</v>
      </c>
      <c r="J231" s="91"/>
      <c r="K231" s="127">
        <v>1</v>
      </c>
      <c r="L231" s="82">
        <f t="shared" si="80"/>
        <v>0</v>
      </c>
      <c r="M231" s="83">
        <f t="shared" si="81"/>
        <v>7.1920000000000002</v>
      </c>
      <c r="N231" s="83">
        <f t="shared" si="82"/>
        <v>0</v>
      </c>
      <c r="O231" s="83">
        <f t="shared" si="83"/>
        <v>0</v>
      </c>
      <c r="P231" s="93"/>
    </row>
    <row r="232" spans="2:16" ht="18">
      <c r="B232" s="85"/>
      <c r="C232" s="78"/>
      <c r="D232" s="77"/>
      <c r="E232" s="87" t="s">
        <v>193</v>
      </c>
      <c r="F232" s="121"/>
      <c r="G232" s="118"/>
      <c r="H232" s="90">
        <v>2.4500000000000002</v>
      </c>
      <c r="I232" s="91">
        <v>2.9</v>
      </c>
      <c r="J232" s="91"/>
      <c r="K232" s="127">
        <v>1</v>
      </c>
      <c r="L232" s="82">
        <f t="shared" si="80"/>
        <v>0</v>
      </c>
      <c r="M232" s="83">
        <f t="shared" si="81"/>
        <v>7.1050000000000004</v>
      </c>
      <c r="N232" s="83">
        <f t="shared" si="82"/>
        <v>0</v>
      </c>
      <c r="O232" s="83">
        <f t="shared" si="83"/>
        <v>0</v>
      </c>
      <c r="P232" s="93"/>
    </row>
    <row r="233" spans="2:16" ht="18">
      <c r="B233" s="85"/>
      <c r="C233" s="78"/>
      <c r="D233" s="77"/>
      <c r="E233" s="87" t="s">
        <v>184</v>
      </c>
      <c r="F233" s="121"/>
      <c r="G233" s="118"/>
      <c r="H233" s="90">
        <v>5.52</v>
      </c>
      <c r="I233" s="91">
        <v>2.9</v>
      </c>
      <c r="J233" s="91"/>
      <c r="K233" s="127">
        <v>1</v>
      </c>
      <c r="L233" s="82">
        <f t="shared" si="80"/>
        <v>0</v>
      </c>
      <c r="M233" s="83">
        <f t="shared" si="81"/>
        <v>16.007999999999999</v>
      </c>
      <c r="N233" s="83">
        <f t="shared" si="82"/>
        <v>0</v>
      </c>
      <c r="O233" s="83">
        <f t="shared" si="83"/>
        <v>0</v>
      </c>
      <c r="P233" s="93"/>
    </row>
    <row r="234" spans="2:16" ht="18">
      <c r="B234" s="85"/>
      <c r="C234" s="78"/>
      <c r="D234" s="77"/>
      <c r="E234" s="129" t="s">
        <v>194</v>
      </c>
      <c r="F234" s="121"/>
      <c r="G234" s="118"/>
      <c r="H234" s="130">
        <v>-2.2000000000000002</v>
      </c>
      <c r="I234" s="131">
        <v>1</v>
      </c>
      <c r="J234" s="131"/>
      <c r="K234" s="132">
        <v>1</v>
      </c>
      <c r="L234" s="82">
        <f t="shared" si="80"/>
        <v>0</v>
      </c>
      <c r="M234" s="83">
        <f t="shared" si="81"/>
        <v>-2.2000000000000002</v>
      </c>
      <c r="N234" s="83">
        <f t="shared" si="82"/>
        <v>0</v>
      </c>
      <c r="O234" s="83">
        <f t="shared" si="83"/>
        <v>0</v>
      </c>
      <c r="P234" s="93"/>
    </row>
    <row r="235" spans="2:16" ht="18">
      <c r="B235" s="85"/>
      <c r="C235" s="78"/>
      <c r="D235" s="77"/>
      <c r="E235" s="87" t="s">
        <v>195</v>
      </c>
      <c r="F235" s="121"/>
      <c r="G235" s="118"/>
      <c r="H235" s="90">
        <v>17.95</v>
      </c>
      <c r="I235" s="91">
        <v>2.9</v>
      </c>
      <c r="J235" s="91"/>
      <c r="K235" s="127">
        <v>1</v>
      </c>
      <c r="L235" s="82">
        <f t="shared" ref="L235" si="84">+(H235*I235*J235)*K235</f>
        <v>0</v>
      </c>
      <c r="M235" s="83">
        <f t="shared" ref="M235" si="85">+IF(J235=0,H235*I235*K235,0)</f>
        <v>52.055</v>
      </c>
      <c r="N235" s="83">
        <f t="shared" ref="N235" si="86">+IF(I235=0*(AND(J235=0)),H235*K235,0)</f>
        <v>0</v>
      </c>
      <c r="O235" s="83">
        <f t="shared" ref="O235" si="87">+IF(H235=0*(AND(I235=0)),K235,0)</f>
        <v>0</v>
      </c>
      <c r="P235" s="93"/>
    </row>
    <row r="236" spans="2:16" ht="18">
      <c r="B236" s="85"/>
      <c r="C236" s="78"/>
      <c r="D236" s="77"/>
      <c r="E236" s="129" t="s">
        <v>196</v>
      </c>
      <c r="F236" s="121"/>
      <c r="G236" s="118"/>
      <c r="H236" s="130">
        <v>-2.1</v>
      </c>
      <c r="I236" s="131">
        <v>1.2</v>
      </c>
      <c r="J236" s="131"/>
      <c r="K236" s="132">
        <v>1</v>
      </c>
      <c r="L236" s="82">
        <f t="shared" si="80"/>
        <v>0</v>
      </c>
      <c r="M236" s="83">
        <f t="shared" si="81"/>
        <v>-2.52</v>
      </c>
      <c r="N236" s="83">
        <f t="shared" si="82"/>
        <v>0</v>
      </c>
      <c r="O236" s="83">
        <f t="shared" si="83"/>
        <v>0</v>
      </c>
      <c r="P236" s="93"/>
    </row>
    <row r="237" spans="2:16" ht="18">
      <c r="B237" s="85"/>
      <c r="C237" s="78"/>
      <c r="D237" s="77"/>
      <c r="E237" s="129" t="s">
        <v>197</v>
      </c>
      <c r="F237" s="121"/>
      <c r="G237" s="118"/>
      <c r="H237" s="130">
        <v>-2.2000000000000002</v>
      </c>
      <c r="I237" s="131">
        <v>1</v>
      </c>
      <c r="J237" s="131"/>
      <c r="K237" s="132">
        <v>2</v>
      </c>
      <c r="L237" s="82">
        <f t="shared" ref="L237:L238" si="88">+(H237*I237*J237)*K237</f>
        <v>0</v>
      </c>
      <c r="M237" s="83">
        <f t="shared" ref="M237:M238" si="89">+IF(J237=0,H237*I237*K237,0)</f>
        <v>-4.4000000000000004</v>
      </c>
      <c r="N237" s="83">
        <f t="shared" ref="N237:N238" si="90">+IF(I237=0*(AND(J237=0)),H237*K237,0)</f>
        <v>0</v>
      </c>
      <c r="O237" s="83">
        <f t="shared" ref="O237:O238" si="91">+IF(H237=0*(AND(I237=0)),K237,0)</f>
        <v>0</v>
      </c>
      <c r="P237" s="93"/>
    </row>
    <row r="238" spans="2:16" ht="18">
      <c r="B238" s="85"/>
      <c r="C238" s="78"/>
      <c r="D238" s="77"/>
      <c r="E238" s="129" t="s">
        <v>198</v>
      </c>
      <c r="F238" s="121"/>
      <c r="G238" s="118"/>
      <c r="H238" s="130">
        <v>-2.2000000000000002</v>
      </c>
      <c r="I238" s="131">
        <v>0.9</v>
      </c>
      <c r="J238" s="131"/>
      <c r="K238" s="132">
        <v>1</v>
      </c>
      <c r="L238" s="82">
        <f t="shared" si="88"/>
        <v>0</v>
      </c>
      <c r="M238" s="83">
        <f t="shared" si="89"/>
        <v>-1.9800000000000002</v>
      </c>
      <c r="N238" s="83">
        <f t="shared" si="90"/>
        <v>0</v>
      </c>
      <c r="O238" s="83">
        <f t="shared" si="91"/>
        <v>0</v>
      </c>
      <c r="P238" s="93"/>
    </row>
    <row r="239" spans="2:16" ht="18">
      <c r="B239" s="85"/>
      <c r="C239" s="78"/>
      <c r="D239" s="77"/>
      <c r="E239" s="129" t="s">
        <v>199</v>
      </c>
      <c r="F239" s="121"/>
      <c r="G239" s="118"/>
      <c r="H239" s="130">
        <v>-2.8</v>
      </c>
      <c r="I239" s="131">
        <v>1.2</v>
      </c>
      <c r="J239" s="131"/>
      <c r="K239" s="132">
        <v>1</v>
      </c>
      <c r="L239" s="82">
        <f t="shared" ref="L239" si="92">+(H239*I239*J239)*K239</f>
        <v>0</v>
      </c>
      <c r="M239" s="83">
        <f t="shared" ref="M239" si="93">+IF(J239=0,H239*I239*K239,0)</f>
        <v>-3.36</v>
      </c>
      <c r="N239" s="83">
        <f t="shared" ref="N239" si="94">+IF(I239=0*(AND(J239=0)),H239*K239,0)</f>
        <v>0</v>
      </c>
      <c r="O239" s="83">
        <f t="shared" ref="O239" si="95">+IF(H239=0*(AND(I239=0)),K239,0)</f>
        <v>0</v>
      </c>
      <c r="P239" s="93"/>
    </row>
    <row r="240" spans="2:16" ht="18">
      <c r="B240" s="85"/>
      <c r="C240" s="78"/>
      <c r="D240" s="77"/>
      <c r="E240" s="87" t="s">
        <v>200</v>
      </c>
      <c r="F240" s="121"/>
      <c r="G240" s="118"/>
      <c r="H240" s="90">
        <v>4.5</v>
      </c>
      <c r="I240" s="91">
        <v>2.9</v>
      </c>
      <c r="J240" s="91"/>
      <c r="K240" s="127">
        <v>1</v>
      </c>
      <c r="L240" s="82">
        <f t="shared" si="80"/>
        <v>0</v>
      </c>
      <c r="M240" s="83">
        <f t="shared" si="81"/>
        <v>13.049999999999999</v>
      </c>
      <c r="N240" s="83">
        <f t="shared" si="82"/>
        <v>0</v>
      </c>
      <c r="O240" s="83">
        <f t="shared" si="83"/>
        <v>0</v>
      </c>
      <c r="P240" s="93"/>
    </row>
    <row r="241" spans="2:16" ht="18">
      <c r="B241" s="85"/>
      <c r="C241" s="78"/>
      <c r="D241" s="77"/>
      <c r="E241" s="129" t="s">
        <v>201</v>
      </c>
      <c r="F241" s="121"/>
      <c r="G241" s="118"/>
      <c r="H241" s="130">
        <v>-2.2000000000000002</v>
      </c>
      <c r="I241" s="131">
        <v>0.9</v>
      </c>
      <c r="J241" s="131"/>
      <c r="K241" s="132">
        <v>1</v>
      </c>
      <c r="L241" s="82">
        <f t="shared" ref="L241" si="96">+(H241*I241*J241)*K241</f>
        <v>0</v>
      </c>
      <c r="M241" s="83">
        <f t="shared" ref="M241" si="97">+IF(J241=0,H241*I241*K241,0)</f>
        <v>-1.9800000000000002</v>
      </c>
      <c r="N241" s="83">
        <f t="shared" ref="N241" si="98">+IF(I241=0*(AND(J241=0)),H241*K241,0)</f>
        <v>0</v>
      </c>
      <c r="O241" s="83">
        <f t="shared" ref="O241" si="99">+IF(H241=0*(AND(I241=0)),K241,0)</f>
        <v>0</v>
      </c>
      <c r="P241" s="93"/>
    </row>
    <row r="242" spans="2:16" ht="18">
      <c r="B242" s="85"/>
      <c r="C242" s="78"/>
      <c r="D242" s="77"/>
      <c r="E242" s="87" t="s">
        <v>202</v>
      </c>
      <c r="F242" s="121"/>
      <c r="G242" s="118"/>
      <c r="H242" s="90">
        <v>1.5</v>
      </c>
      <c r="I242" s="91">
        <v>2.9</v>
      </c>
      <c r="J242" s="91"/>
      <c r="K242" s="127">
        <v>1</v>
      </c>
      <c r="L242" s="82">
        <f t="shared" si="80"/>
        <v>0</v>
      </c>
      <c r="M242" s="83">
        <f t="shared" si="81"/>
        <v>4.3499999999999996</v>
      </c>
      <c r="N242" s="83">
        <f t="shared" si="82"/>
        <v>0</v>
      </c>
      <c r="O242" s="83">
        <f t="shared" si="83"/>
        <v>0</v>
      </c>
      <c r="P242" s="93"/>
    </row>
    <row r="243" spans="2:16" ht="18">
      <c r="B243" s="85"/>
      <c r="C243" s="78"/>
      <c r="D243" s="77"/>
      <c r="E243" s="129" t="s">
        <v>203</v>
      </c>
      <c r="F243" s="121"/>
      <c r="G243" s="118"/>
      <c r="H243" s="130">
        <v>-2.2000000000000002</v>
      </c>
      <c r="I243" s="131">
        <v>0.8</v>
      </c>
      <c r="J243" s="131"/>
      <c r="K243" s="132">
        <v>1</v>
      </c>
      <c r="L243" s="82">
        <f t="shared" si="80"/>
        <v>0</v>
      </c>
      <c r="M243" s="83">
        <f t="shared" si="81"/>
        <v>-1.7600000000000002</v>
      </c>
      <c r="N243" s="83">
        <f t="shared" si="82"/>
        <v>0</v>
      </c>
      <c r="O243" s="83">
        <f t="shared" si="83"/>
        <v>0</v>
      </c>
      <c r="P243" s="93"/>
    </row>
    <row r="244" spans="2:16" ht="18.600000000000001" thickBot="1">
      <c r="B244" s="85"/>
      <c r="C244" s="78"/>
      <c r="D244" s="77"/>
      <c r="E244" s="94"/>
      <c r="F244" s="95"/>
      <c r="G244" s="96"/>
      <c r="H244" s="97"/>
      <c r="I244" s="98"/>
      <c r="J244" s="98"/>
      <c r="K244" s="99"/>
      <c r="L244" s="100"/>
      <c r="M244" s="100"/>
      <c r="N244" s="101"/>
      <c r="O244" s="101"/>
      <c r="P244" s="102"/>
    </row>
    <row r="245" spans="2:16" ht="18.600000000000001" thickTop="1">
      <c r="B245" s="85"/>
      <c r="C245" s="78"/>
      <c r="D245" s="77"/>
      <c r="E245" s="103" t="s">
        <v>119</v>
      </c>
      <c r="F245" s="103"/>
      <c r="G245" s="104"/>
      <c r="H245" s="105"/>
      <c r="I245" s="106"/>
      <c r="J245" s="106"/>
      <c r="K245" s="107"/>
      <c r="L245" s="108">
        <f>SUM(L224:L244)</f>
        <v>0</v>
      </c>
      <c r="M245" s="108">
        <f>SUM(M224:M244)</f>
        <v>143.01399999999998</v>
      </c>
      <c r="N245" s="108">
        <f>SUM(N224:N244)</f>
        <v>0</v>
      </c>
      <c r="O245" s="108">
        <f>SUM(O224:O244)</f>
        <v>0</v>
      </c>
      <c r="P245" s="109" t="str">
        <f>IF(L245&gt;0,"M3",IF(M245&gt;0,"M2",IF(N245&gt;0,"Ml","C/U")))</f>
        <v>M2</v>
      </c>
    </row>
    <row r="246" spans="2:16" ht="18">
      <c r="B246" s="85"/>
      <c r="C246" s="78"/>
      <c r="D246" s="111"/>
      <c r="E246" s="73"/>
      <c r="F246" s="112"/>
      <c r="G246" s="113"/>
      <c r="H246" s="86"/>
      <c r="I246" s="63"/>
      <c r="J246" s="74"/>
      <c r="K246" s="63"/>
      <c r="L246" s="63"/>
      <c r="M246" s="64"/>
      <c r="N246" s="65"/>
      <c r="O246" s="66"/>
      <c r="P246" s="68"/>
    </row>
    <row r="247" spans="2:16" ht="18">
      <c r="B247" s="85"/>
      <c r="C247" s="78"/>
      <c r="D247" s="111"/>
      <c r="E247" s="73"/>
      <c r="F247" s="112"/>
      <c r="G247" s="113"/>
      <c r="H247" s="86"/>
      <c r="I247" s="63"/>
      <c r="J247" s="74"/>
      <c r="K247" s="63"/>
      <c r="L247" s="63"/>
      <c r="M247" s="64"/>
      <c r="N247" s="65"/>
      <c r="O247" s="66"/>
      <c r="P247" s="68"/>
    </row>
    <row r="248" spans="2:16" ht="18">
      <c r="B248" s="85"/>
      <c r="C248" s="78"/>
      <c r="D248" s="111"/>
      <c r="E248" s="73"/>
      <c r="F248" s="112"/>
      <c r="G248" s="113"/>
      <c r="H248" s="86"/>
      <c r="I248" s="63"/>
      <c r="J248" s="74"/>
      <c r="K248" s="63"/>
      <c r="L248" s="63"/>
      <c r="M248" s="64"/>
      <c r="N248" s="65"/>
      <c r="O248" s="66"/>
      <c r="P248" s="68"/>
    </row>
    <row r="249" spans="2:16" ht="18">
      <c r="B249" s="85"/>
      <c r="C249" s="78"/>
      <c r="D249" s="111"/>
      <c r="E249" s="73"/>
      <c r="F249" s="112"/>
      <c r="G249" s="113"/>
      <c r="H249" s="86"/>
      <c r="I249" s="63"/>
      <c r="J249" s="74"/>
      <c r="K249" s="63"/>
      <c r="L249" s="63"/>
      <c r="M249" s="64"/>
      <c r="N249" s="65"/>
      <c r="O249" s="66"/>
      <c r="P249" s="68"/>
    </row>
    <row r="250" spans="2:16" ht="18">
      <c r="B250" s="85"/>
      <c r="C250" s="114"/>
      <c r="D250" s="59" t="e">
        <f>'PRESUPUESTO '!#REF!</f>
        <v>#REF!</v>
      </c>
      <c r="E250" s="60" t="e">
        <f>'PRESUPUESTO '!#REF!</f>
        <v>#REF!</v>
      </c>
      <c r="G250" s="61"/>
      <c r="H250" s="62"/>
      <c r="I250" s="63"/>
      <c r="J250" s="63"/>
      <c r="K250" s="64"/>
      <c r="L250" s="65"/>
      <c r="M250" s="66"/>
      <c r="N250" s="67"/>
      <c r="O250" s="67"/>
      <c r="P250" s="68"/>
    </row>
    <row r="251" spans="2:16" ht="18">
      <c r="B251" s="85"/>
      <c r="C251" s="114"/>
      <c r="D251" s="70" t="e">
        <f>'PRESUPUESTO '!#REF!</f>
        <v>#REF!</v>
      </c>
      <c r="E251" s="71" t="e">
        <f>'PRESUPUESTO '!#REF!</f>
        <v>#REF!</v>
      </c>
      <c r="F251" s="72"/>
      <c r="G251" s="73"/>
      <c r="H251" s="74"/>
      <c r="I251" s="75" t="e">
        <f>'PRESUPUESTO '!#REF!</f>
        <v>#REF!</v>
      </c>
      <c r="J251" s="63"/>
      <c r="K251" s="64"/>
      <c r="L251" s="65"/>
      <c r="M251" s="66"/>
      <c r="N251" s="67"/>
      <c r="O251" s="67"/>
      <c r="P251" s="68"/>
    </row>
    <row r="252" spans="2:16" ht="18">
      <c r="B252" s="85"/>
      <c r="C252" s="114"/>
      <c r="D252" s="77"/>
      <c r="E252" s="87"/>
      <c r="F252" s="117"/>
      <c r="G252" s="118"/>
      <c r="H252" s="119"/>
      <c r="I252" s="80"/>
      <c r="J252" s="80"/>
      <c r="K252" s="81"/>
      <c r="L252" s="82">
        <f>+(H252*I252*J252)*K252</f>
        <v>0</v>
      </c>
      <c r="M252" s="83">
        <f>+IF(J252=0,H252*I252*K252,0)</f>
        <v>0</v>
      </c>
      <c r="N252" s="83">
        <f>+IF(I252=0*(AND(J252=0)),H252*K252,0)</f>
        <v>0</v>
      </c>
      <c r="O252" s="83">
        <f>+IF(H252=0*(AND(I252=0)),K252,0)</f>
        <v>0</v>
      </c>
      <c r="P252" s="84"/>
    </row>
    <row r="253" spans="2:16" ht="18">
      <c r="B253" s="85"/>
      <c r="C253" s="114"/>
      <c r="D253" s="77"/>
      <c r="E253" s="87" t="s">
        <v>204</v>
      </c>
      <c r="F253" s="88"/>
      <c r="G253" s="118"/>
      <c r="H253" s="90">
        <v>20.82</v>
      </c>
      <c r="I253" s="91">
        <v>10.5</v>
      </c>
      <c r="J253" s="91"/>
      <c r="K253" s="92">
        <v>1</v>
      </c>
      <c r="L253" s="82">
        <f>+(H253*I253*J253)*K253</f>
        <v>0</v>
      </c>
      <c r="M253" s="83">
        <f>+IF(J253=0,H253*I253*K253,0)</f>
        <v>218.61</v>
      </c>
      <c r="N253" s="83">
        <f>+IF(I253=0*(AND(J253=0)),H253*K253,0)</f>
        <v>0</v>
      </c>
      <c r="O253" s="83">
        <f>+IF(H253=0*(AND(I253=0)),K253,0)</f>
        <v>0</v>
      </c>
      <c r="P253" s="93"/>
    </row>
    <row r="254" spans="2:16" ht="18.600000000000001" thickBot="1">
      <c r="B254" s="85"/>
      <c r="C254" s="114"/>
      <c r="D254" s="77"/>
      <c r="E254" s="94"/>
      <c r="F254" s="95"/>
      <c r="G254" s="96"/>
      <c r="H254" s="97"/>
      <c r="I254" s="98"/>
      <c r="J254" s="98"/>
      <c r="K254" s="99"/>
      <c r="L254" s="100"/>
      <c r="M254" s="100"/>
      <c r="N254" s="101"/>
      <c r="O254" s="101"/>
      <c r="P254" s="102"/>
    </row>
    <row r="255" spans="2:16" ht="18.600000000000001" thickTop="1">
      <c r="B255" s="85"/>
      <c r="C255" s="114"/>
      <c r="D255" s="77"/>
      <c r="E255" s="103" t="s">
        <v>119</v>
      </c>
      <c r="F255" s="103"/>
      <c r="G255" s="104"/>
      <c r="H255" s="105"/>
      <c r="I255" s="106"/>
      <c r="J255" s="106"/>
      <c r="K255" s="107"/>
      <c r="L255" s="108">
        <f>SUM(L252:L254)</f>
        <v>0</v>
      </c>
      <c r="M255" s="108">
        <f>SUM(M252:M254)</f>
        <v>218.61</v>
      </c>
      <c r="N255" s="108">
        <f>SUM(N252:N254)</f>
        <v>0</v>
      </c>
      <c r="O255" s="108">
        <f>SUM(O252:O254)</f>
        <v>0</v>
      </c>
      <c r="P255" s="109" t="str">
        <f>IF(L255&gt;0,"M3",IF(M255&gt;0,"M2",IF(N255&gt;0,"Ml","C/U")))</f>
        <v>M2</v>
      </c>
    </row>
    <row r="256" spans="2:16" ht="18">
      <c r="B256" s="85"/>
      <c r="C256" s="78"/>
      <c r="D256" s="111"/>
      <c r="E256" s="73"/>
      <c r="F256" s="112"/>
      <c r="G256" s="113"/>
      <c r="H256" s="86"/>
      <c r="I256" s="63"/>
      <c r="J256" s="74"/>
      <c r="K256" s="63"/>
      <c r="L256" s="63"/>
      <c r="M256" s="64"/>
      <c r="N256" s="65"/>
      <c r="O256" s="66"/>
      <c r="P256" s="68"/>
    </row>
    <row r="257" spans="2:16" ht="18">
      <c r="B257" s="85"/>
      <c r="C257" s="78"/>
      <c r="D257" s="111"/>
      <c r="E257" s="73"/>
      <c r="F257" s="112"/>
      <c r="G257" s="113"/>
      <c r="H257" s="86"/>
      <c r="I257" s="63"/>
      <c r="J257" s="74"/>
      <c r="K257" s="63"/>
      <c r="L257" s="63"/>
      <c r="M257" s="64"/>
      <c r="N257" s="65"/>
      <c r="O257" s="66"/>
      <c r="P257" s="68"/>
    </row>
    <row r="258" spans="2:16" ht="18">
      <c r="B258" s="85"/>
      <c r="C258" s="78"/>
      <c r="D258" s="111"/>
      <c r="E258" s="73"/>
      <c r="F258" s="112"/>
      <c r="G258" s="113"/>
      <c r="H258" s="86"/>
      <c r="I258" s="63"/>
      <c r="J258" s="74"/>
      <c r="K258" s="63"/>
      <c r="L258" s="63"/>
      <c r="M258" s="64"/>
      <c r="N258" s="65"/>
      <c r="O258" s="66"/>
      <c r="P258" s="68"/>
    </row>
    <row r="259" spans="2:16" ht="18">
      <c r="B259" s="85"/>
      <c r="C259" s="78"/>
      <c r="D259" s="111"/>
      <c r="E259" s="73"/>
      <c r="F259" s="112"/>
      <c r="G259" s="113"/>
      <c r="H259" s="86"/>
      <c r="I259" s="63"/>
      <c r="J259" s="74"/>
      <c r="K259" s="63"/>
      <c r="L259" s="63"/>
      <c r="M259" s="64"/>
      <c r="N259" s="65"/>
      <c r="O259" s="66"/>
      <c r="P259" s="68"/>
    </row>
    <row r="260" spans="2:16" ht="43.5" customHeight="1">
      <c r="B260" s="85"/>
      <c r="C260" s="116"/>
      <c r="D260" s="70" t="e">
        <f>'PRESUPUESTO '!#REF!</f>
        <v>#REF!</v>
      </c>
      <c r="E260" s="71" t="e">
        <f>'PRESUPUESTO '!#REF!</f>
        <v>#REF!</v>
      </c>
      <c r="F260" s="72"/>
      <c r="G260" s="73"/>
      <c r="H260" s="74"/>
      <c r="I260" s="75" t="e">
        <f>'PRESUPUESTO '!#REF!</f>
        <v>#REF!</v>
      </c>
      <c r="J260" s="63"/>
      <c r="K260" s="64"/>
      <c r="L260" s="65"/>
      <c r="M260" s="66"/>
      <c r="N260" s="67"/>
      <c r="O260" s="67"/>
      <c r="P260" s="68"/>
    </row>
    <row r="261" spans="2:16" ht="18">
      <c r="B261" s="85"/>
      <c r="C261" s="86"/>
      <c r="D261" s="77"/>
      <c r="E261" s="87"/>
      <c r="F261" s="117"/>
      <c r="G261" s="118"/>
      <c r="H261" s="119"/>
      <c r="I261" s="80"/>
      <c r="J261" s="80"/>
      <c r="K261" s="81"/>
      <c r="L261" s="82">
        <f>+(H261*I261*J261)*K261</f>
        <v>0</v>
      </c>
      <c r="M261" s="83">
        <f>+IF(J261=0,H261*I261*K261,0)</f>
        <v>0</v>
      </c>
      <c r="N261" s="83">
        <f>+IF(I261=0*(AND(J261=0)),H261*K261,0)</f>
        <v>0</v>
      </c>
      <c r="O261" s="83">
        <f>+IF(H261=0*(AND(I261=0)),K261,0)</f>
        <v>0</v>
      </c>
      <c r="P261" s="84"/>
    </row>
    <row r="262" spans="2:16" ht="18">
      <c r="B262" s="85"/>
      <c r="C262" s="86"/>
      <c r="D262" s="77"/>
      <c r="E262" s="87" t="s">
        <v>205</v>
      </c>
      <c r="F262" s="88"/>
      <c r="G262" s="118"/>
      <c r="H262" s="90">
        <f>(H192+H193+H199+H200+H201+H202+H203+H204+H205+H206+H207+H213+H214+H215+H225+H226+H227+H228+H229+H230+H231+H232+H233+H234+H235+H236+H237+H238+H239+H240+H241+H242+H243)*2</f>
        <v>202.13999999999996</v>
      </c>
      <c r="I262" s="91"/>
      <c r="J262" s="91"/>
      <c r="K262" s="92">
        <v>1</v>
      </c>
      <c r="L262" s="82">
        <f>+(H262*I262*J262)*K262</f>
        <v>0</v>
      </c>
      <c r="M262" s="83">
        <f>+IF(J262=0,H262*I262*K262,0)</f>
        <v>0</v>
      </c>
      <c r="N262" s="83">
        <f>+IF(I262=0*(AND(J262=0)),H262*K262,0)</f>
        <v>202.13999999999996</v>
      </c>
      <c r="O262" s="83">
        <f>+IF(H262=0*(AND(I262=0)),K262,0)</f>
        <v>0</v>
      </c>
      <c r="P262" s="93"/>
    </row>
    <row r="263" spans="2:16" ht="18">
      <c r="B263" s="85"/>
      <c r="C263" s="86"/>
      <c r="D263" s="77"/>
      <c r="E263" s="133" t="s">
        <v>165</v>
      </c>
      <c r="F263" s="134"/>
      <c r="G263" s="135"/>
      <c r="H263" s="136">
        <v>-11.1</v>
      </c>
      <c r="I263" s="137"/>
      <c r="J263" s="137"/>
      <c r="K263" s="138">
        <v>2</v>
      </c>
      <c r="L263" s="82">
        <f t="shared" ref="L263:L264" si="100">+(H263*I263*J263)*K263</f>
        <v>0</v>
      </c>
      <c r="M263" s="83">
        <f t="shared" ref="M263:M264" si="101">+IF(J263=0,H263*I263*K263,0)</f>
        <v>0</v>
      </c>
      <c r="N263" s="83">
        <f t="shared" ref="N263:N264" si="102">+IF(I263=0*(AND(J263=0)),H263*K263,0)</f>
        <v>-22.2</v>
      </c>
      <c r="O263" s="83">
        <f t="shared" ref="O263:O264" si="103">+IF(H263=0*(AND(I263=0)),K263,0)</f>
        <v>0</v>
      </c>
      <c r="P263" s="93"/>
    </row>
    <row r="264" spans="2:16" ht="18">
      <c r="B264" s="85"/>
      <c r="C264" s="86"/>
      <c r="D264" s="77"/>
      <c r="E264" s="133" t="s">
        <v>158</v>
      </c>
      <c r="F264" s="139"/>
      <c r="G264" s="140"/>
      <c r="H264" s="136">
        <v>-20.51</v>
      </c>
      <c r="I264" s="137"/>
      <c r="J264" s="137"/>
      <c r="K264" s="138">
        <v>2</v>
      </c>
      <c r="L264" s="82">
        <f t="shared" si="100"/>
        <v>0</v>
      </c>
      <c r="M264" s="83">
        <f t="shared" si="101"/>
        <v>0</v>
      </c>
      <c r="N264" s="83">
        <f t="shared" si="102"/>
        <v>-41.02</v>
      </c>
      <c r="O264" s="83">
        <f t="shared" si="103"/>
        <v>0</v>
      </c>
      <c r="P264" s="93"/>
    </row>
    <row r="265" spans="2:16" ht="18">
      <c r="B265" s="85"/>
      <c r="C265" s="86"/>
      <c r="D265" s="77"/>
      <c r="E265" s="133" t="s">
        <v>206</v>
      </c>
      <c r="F265" s="139"/>
      <c r="G265" s="140"/>
      <c r="H265" s="136">
        <v>-28.12</v>
      </c>
      <c r="I265" s="137"/>
      <c r="J265" s="137"/>
      <c r="K265" s="138">
        <v>1</v>
      </c>
      <c r="L265" s="82">
        <f t="shared" ref="L265" si="104">+(H265*I265*J265)*K265</f>
        <v>0</v>
      </c>
      <c r="M265" s="83">
        <f t="shared" ref="M265" si="105">+IF(J265=0,H265*I265*K265,0)</f>
        <v>0</v>
      </c>
      <c r="N265" s="83">
        <f t="shared" ref="N265" si="106">+IF(I265=0*(AND(J265=0)),H265*K265,0)</f>
        <v>-28.12</v>
      </c>
      <c r="O265" s="83">
        <f t="shared" ref="O265" si="107">+IF(H265=0*(AND(I265=0)),K265,0)</f>
        <v>0</v>
      </c>
      <c r="P265" s="93"/>
    </row>
    <row r="266" spans="2:16" ht="18.600000000000001" thickBot="1">
      <c r="B266" s="85"/>
      <c r="C266" s="86"/>
      <c r="D266" s="77"/>
      <c r="E266" s="94"/>
      <c r="F266" s="95"/>
      <c r="G266" s="96"/>
      <c r="H266" s="97"/>
      <c r="I266" s="98"/>
      <c r="J266" s="98"/>
      <c r="K266" s="99"/>
      <c r="L266" s="100"/>
      <c r="M266" s="100"/>
      <c r="N266" s="101"/>
      <c r="O266" s="101"/>
      <c r="P266" s="102"/>
    </row>
    <row r="267" spans="2:16" ht="18.600000000000001" thickTop="1">
      <c r="B267" s="85"/>
      <c r="C267" s="86"/>
      <c r="D267" s="77"/>
      <c r="E267" s="103" t="s">
        <v>119</v>
      </c>
      <c r="F267" s="103"/>
      <c r="G267" s="104"/>
      <c r="H267" s="105"/>
      <c r="I267" s="106"/>
      <c r="J267" s="106"/>
      <c r="K267" s="107"/>
      <c r="L267" s="108">
        <f>SUM(L261:L266)</f>
        <v>0</v>
      </c>
      <c r="M267" s="108">
        <f>SUM(M261:M266)</f>
        <v>0</v>
      </c>
      <c r="N267" s="108">
        <f>SUM(N261:N266)</f>
        <v>110.79999999999995</v>
      </c>
      <c r="O267" s="108">
        <f>SUM(O261:O266)</f>
        <v>0</v>
      </c>
      <c r="P267" s="109" t="str">
        <f>IF(L267&gt;0,"M3",IF(M267&gt;0,"M2",IF(N267&gt;0,"Ml","C/U")))</f>
        <v>Ml</v>
      </c>
    </row>
    <row r="268" spans="2:16" ht="18">
      <c r="B268" s="85"/>
      <c r="C268" s="78"/>
      <c r="D268" s="111"/>
      <c r="E268" s="73"/>
      <c r="F268" s="112"/>
      <c r="G268" s="113"/>
      <c r="H268" s="86"/>
      <c r="I268" s="63"/>
      <c r="J268" s="74"/>
      <c r="K268" s="63"/>
      <c r="L268" s="63"/>
      <c r="M268" s="64"/>
      <c r="N268" s="65"/>
      <c r="O268" s="66"/>
      <c r="P268" s="68"/>
    </row>
    <row r="269" spans="2:16" ht="18">
      <c r="B269" s="85"/>
      <c r="C269" s="78"/>
      <c r="D269" s="111"/>
      <c r="E269" s="73"/>
      <c r="F269" s="112"/>
      <c r="G269" s="113"/>
      <c r="H269" s="86"/>
      <c r="I269" s="63"/>
      <c r="J269" s="74"/>
      <c r="K269" s="63"/>
      <c r="L269" s="63"/>
      <c r="M269" s="64"/>
      <c r="N269" s="65"/>
      <c r="O269" s="66"/>
      <c r="P269" s="68"/>
    </row>
    <row r="270" spans="2:16" ht="18">
      <c r="B270" s="85"/>
      <c r="C270" s="78"/>
      <c r="D270" s="111"/>
      <c r="E270" s="73"/>
      <c r="F270" s="112"/>
      <c r="G270" s="113"/>
      <c r="H270" s="86"/>
      <c r="I270" s="63"/>
      <c r="J270" s="74"/>
      <c r="K270" s="63"/>
      <c r="L270" s="63"/>
      <c r="M270" s="64"/>
      <c r="N270" s="65"/>
      <c r="O270" s="66"/>
      <c r="P270" s="68"/>
    </row>
    <row r="271" spans="2:16" ht="18">
      <c r="B271" s="85"/>
      <c r="C271" s="78"/>
      <c r="D271" s="111"/>
      <c r="E271" s="73"/>
      <c r="F271" s="112"/>
      <c r="G271" s="113"/>
      <c r="H271" s="86"/>
      <c r="I271" s="63"/>
      <c r="J271" s="74"/>
      <c r="K271" s="63"/>
      <c r="L271" s="63"/>
      <c r="M271" s="64"/>
      <c r="N271" s="65"/>
      <c r="O271" s="66"/>
      <c r="P271" s="68"/>
    </row>
    <row r="272" spans="2:16" ht="18">
      <c r="B272" s="85"/>
      <c r="C272" s="78"/>
      <c r="D272" s="59" t="e">
        <f>'PRESUPUESTO '!#REF!</f>
        <v>#REF!</v>
      </c>
      <c r="E272" s="60" t="e">
        <f>'PRESUPUESTO '!#REF!</f>
        <v>#REF!</v>
      </c>
      <c r="G272" s="61"/>
      <c r="H272" s="62"/>
      <c r="I272" s="63"/>
      <c r="J272" s="63"/>
      <c r="K272" s="64"/>
      <c r="L272" s="65"/>
      <c r="M272" s="66"/>
      <c r="N272" s="67"/>
      <c r="O272" s="67"/>
      <c r="P272" s="68"/>
    </row>
    <row r="273" spans="2:16" ht="18">
      <c r="B273" s="85"/>
      <c r="C273" s="78"/>
      <c r="D273" s="70" t="e">
        <f>'PRESUPUESTO '!#REF!</f>
        <v>#REF!</v>
      </c>
      <c r="E273" s="71" t="e">
        <f>'PRESUPUESTO '!#REF!</f>
        <v>#REF!</v>
      </c>
      <c r="F273" s="72"/>
      <c r="G273" s="73"/>
      <c r="H273" s="74"/>
      <c r="I273" s="75" t="e">
        <f>'PRESUPUESTO '!#REF!</f>
        <v>#REF!</v>
      </c>
      <c r="J273" s="63"/>
      <c r="K273" s="64"/>
      <c r="L273" s="65"/>
      <c r="M273" s="66"/>
      <c r="N273" s="67"/>
      <c r="O273" s="67"/>
      <c r="P273" s="68"/>
    </row>
    <row r="274" spans="2:16" ht="18">
      <c r="B274" s="85"/>
      <c r="C274" s="78"/>
      <c r="D274" s="77"/>
      <c r="E274" s="87"/>
      <c r="F274" s="117"/>
      <c r="G274" s="118"/>
      <c r="H274" s="119"/>
      <c r="I274" s="80"/>
      <c r="J274" s="80"/>
      <c r="K274" s="81"/>
      <c r="L274" s="82">
        <f>+(H274*I274*J274)*K274</f>
        <v>0</v>
      </c>
      <c r="M274" s="83">
        <f>+IF(J274=0,H274*I274*K274,0)</f>
        <v>0</v>
      </c>
      <c r="N274" s="83">
        <f>+IF(I274=0*(AND(J274=0)),H274*K274,0)</f>
        <v>0</v>
      </c>
      <c r="O274" s="83">
        <f>+IF(H274=0*(AND(I274=0)),K274,0)</f>
        <v>0</v>
      </c>
      <c r="P274" s="84"/>
    </row>
    <row r="275" spans="2:16" ht="18">
      <c r="B275" s="85"/>
      <c r="C275" s="78"/>
      <c r="D275" s="77"/>
      <c r="E275" s="87" t="s">
        <v>173</v>
      </c>
      <c r="F275" s="121"/>
      <c r="G275" s="118"/>
      <c r="H275" s="90">
        <v>4.33</v>
      </c>
      <c r="I275" s="91">
        <v>3.3</v>
      </c>
      <c r="J275" s="91"/>
      <c r="K275" s="127">
        <v>2</v>
      </c>
      <c r="L275" s="82">
        <f t="shared" ref="L275:L279" si="108">+(H275*I275*J275)*K275</f>
        <v>0</v>
      </c>
      <c r="M275" s="83">
        <f t="shared" ref="M275:M279" si="109">+IF(J275=0,H275*I275*K275,0)</f>
        <v>28.577999999999999</v>
      </c>
      <c r="N275" s="83">
        <f t="shared" ref="N275:N279" si="110">+IF(I275=0*(AND(J275=0)),H275*K275,0)</f>
        <v>0</v>
      </c>
      <c r="O275" s="83">
        <f t="shared" ref="O275:O279" si="111">+IF(H275=0*(AND(I275=0)),K275,0)</f>
        <v>0</v>
      </c>
      <c r="P275" s="93"/>
    </row>
    <row r="276" spans="2:16" ht="18">
      <c r="B276" s="85"/>
      <c r="C276" s="78"/>
      <c r="D276" s="77"/>
      <c r="E276" s="87" t="s">
        <v>174</v>
      </c>
      <c r="F276" s="121"/>
      <c r="G276" s="118"/>
      <c r="H276" s="90">
        <v>4.33</v>
      </c>
      <c r="I276" s="91">
        <v>0.65</v>
      </c>
      <c r="J276" s="91"/>
      <c r="K276" s="127">
        <v>1</v>
      </c>
      <c r="L276" s="82">
        <f t="shared" si="108"/>
        <v>0</v>
      </c>
      <c r="M276" s="83">
        <f t="shared" si="109"/>
        <v>2.8145000000000002</v>
      </c>
      <c r="N276" s="83">
        <f t="shared" si="110"/>
        <v>0</v>
      </c>
      <c r="O276" s="83">
        <f t="shared" si="111"/>
        <v>0</v>
      </c>
      <c r="P276" s="93"/>
    </row>
    <row r="277" spans="2:16" ht="18">
      <c r="B277" s="85"/>
      <c r="C277" s="78"/>
      <c r="D277" s="77"/>
      <c r="E277" s="87" t="s">
        <v>158</v>
      </c>
      <c r="F277" s="88"/>
      <c r="G277" s="120"/>
      <c r="H277" s="90">
        <v>5</v>
      </c>
      <c r="I277" s="91">
        <v>3.3</v>
      </c>
      <c r="J277" s="91"/>
      <c r="K277" s="127">
        <v>2</v>
      </c>
      <c r="L277" s="82">
        <f t="shared" si="108"/>
        <v>0</v>
      </c>
      <c r="M277" s="83">
        <f t="shared" si="109"/>
        <v>33</v>
      </c>
      <c r="N277" s="83">
        <f t="shared" si="110"/>
        <v>0</v>
      </c>
      <c r="O277" s="83">
        <f t="shared" si="111"/>
        <v>0</v>
      </c>
      <c r="P277" s="93"/>
    </row>
    <row r="278" spans="2:16" ht="18">
      <c r="B278" s="85"/>
      <c r="C278" s="78"/>
      <c r="D278" s="77"/>
      <c r="E278" s="87" t="s">
        <v>184</v>
      </c>
      <c r="F278" s="88"/>
      <c r="G278" s="120"/>
      <c r="H278" s="90">
        <v>5.15</v>
      </c>
      <c r="I278" s="91">
        <v>3.3</v>
      </c>
      <c r="J278" s="91"/>
      <c r="K278" s="127">
        <v>1</v>
      </c>
      <c r="L278" s="82">
        <f t="shared" si="108"/>
        <v>0</v>
      </c>
      <c r="M278" s="83">
        <f t="shared" si="109"/>
        <v>16.995000000000001</v>
      </c>
      <c r="N278" s="83">
        <f t="shared" si="110"/>
        <v>0</v>
      </c>
      <c r="O278" s="83">
        <f t="shared" si="111"/>
        <v>0</v>
      </c>
      <c r="P278" s="93"/>
    </row>
    <row r="279" spans="2:16" ht="18">
      <c r="B279" s="85"/>
      <c r="C279" s="78"/>
      <c r="D279" s="77"/>
      <c r="E279" s="129" t="s">
        <v>185</v>
      </c>
      <c r="F279" s="121"/>
      <c r="G279" s="118"/>
      <c r="H279" s="130">
        <v>-2.2000000000000002</v>
      </c>
      <c r="I279" s="131">
        <v>2.1</v>
      </c>
      <c r="J279" s="131"/>
      <c r="K279" s="132">
        <v>1</v>
      </c>
      <c r="L279" s="82">
        <f t="shared" si="108"/>
        <v>0</v>
      </c>
      <c r="M279" s="83">
        <f t="shared" si="109"/>
        <v>-4.620000000000001</v>
      </c>
      <c r="N279" s="83">
        <f t="shared" si="110"/>
        <v>0</v>
      </c>
      <c r="O279" s="83">
        <f t="shared" si="111"/>
        <v>0</v>
      </c>
      <c r="P279" s="93"/>
    </row>
    <row r="280" spans="2:16" ht="18.600000000000001" thickBot="1">
      <c r="B280" s="85"/>
      <c r="C280" s="78"/>
      <c r="D280" s="77"/>
      <c r="E280" s="94"/>
      <c r="F280" s="95"/>
      <c r="G280" s="96"/>
      <c r="H280" s="97"/>
      <c r="I280" s="98"/>
      <c r="J280" s="98"/>
      <c r="K280" s="99"/>
      <c r="L280" s="100"/>
      <c r="M280" s="100"/>
      <c r="N280" s="101"/>
      <c r="O280" s="101"/>
      <c r="P280" s="102"/>
    </row>
    <row r="281" spans="2:16" ht="18.600000000000001" thickTop="1">
      <c r="B281" s="85"/>
      <c r="C281" s="78"/>
      <c r="D281" s="77"/>
      <c r="E281" s="103" t="s">
        <v>119</v>
      </c>
      <c r="F281" s="103"/>
      <c r="G281" s="104"/>
      <c r="H281" s="105"/>
      <c r="I281" s="106"/>
      <c r="J281" s="106"/>
      <c r="K281" s="107"/>
      <c r="L281" s="108">
        <f>SUM(L274:L280)</f>
        <v>0</v>
      </c>
      <c r="M281" s="108">
        <f>SUM(M274:M280)</f>
        <v>76.767499999999998</v>
      </c>
      <c r="N281" s="108">
        <f>SUM(N274:N280)</f>
        <v>0</v>
      </c>
      <c r="O281" s="108">
        <f>SUM(O274:O280)</f>
        <v>0</v>
      </c>
      <c r="P281" s="109" t="str">
        <f>IF(L281&gt;0,"M3",IF(M281&gt;0,"M2",IF(N281&gt;0,"Ml","C/U")))</f>
        <v>M2</v>
      </c>
    </row>
    <row r="282" spans="2:16" ht="18">
      <c r="B282" s="85"/>
      <c r="C282" s="78"/>
      <c r="D282" s="111"/>
      <c r="E282" s="73"/>
      <c r="F282" s="112"/>
      <c r="G282" s="113"/>
      <c r="H282" s="86"/>
      <c r="I282" s="63"/>
      <c r="J282" s="74"/>
      <c r="K282" s="63"/>
      <c r="L282" s="63"/>
      <c r="M282" s="64"/>
      <c r="N282" s="65"/>
      <c r="O282" s="66"/>
      <c r="P282" s="68"/>
    </row>
    <row r="283" spans="2:16" ht="18">
      <c r="B283" s="85"/>
      <c r="C283" s="78"/>
      <c r="D283" s="111"/>
      <c r="E283" s="73"/>
      <c r="F283" s="112"/>
      <c r="G283" s="113"/>
      <c r="H283" s="86"/>
      <c r="I283" s="63"/>
      <c r="J283" s="74"/>
      <c r="K283" s="63"/>
      <c r="L283" s="63"/>
      <c r="M283" s="64"/>
      <c r="N283" s="65"/>
      <c r="O283" s="66"/>
      <c r="P283" s="68"/>
    </row>
    <row r="284" spans="2:16" ht="18">
      <c r="B284" s="85"/>
      <c r="C284" s="78"/>
      <c r="D284" s="111"/>
      <c r="E284" s="73"/>
      <c r="F284" s="112"/>
      <c r="G284" s="113"/>
      <c r="H284" s="86"/>
      <c r="I284" s="63"/>
      <c r="J284" s="74"/>
      <c r="K284" s="63"/>
      <c r="L284" s="63"/>
      <c r="M284" s="64"/>
      <c r="N284" s="65"/>
      <c r="O284" s="66"/>
      <c r="P284" s="68"/>
    </row>
    <row r="285" spans="2:16" ht="18">
      <c r="B285" s="85"/>
      <c r="C285" s="78"/>
      <c r="D285" s="111"/>
      <c r="E285" s="73"/>
      <c r="F285" s="112"/>
      <c r="G285" s="113"/>
      <c r="H285" s="86"/>
      <c r="I285" s="63"/>
      <c r="J285" s="74"/>
      <c r="K285" s="63"/>
      <c r="L285" s="63"/>
      <c r="M285" s="64"/>
      <c r="N285" s="65"/>
      <c r="O285" s="66"/>
      <c r="P285" s="68"/>
    </row>
    <row r="286" spans="2:16" ht="18">
      <c r="B286" s="85"/>
      <c r="C286" s="78"/>
      <c r="D286" s="70" t="e">
        <f>'PRESUPUESTO '!#REF!</f>
        <v>#REF!</v>
      </c>
      <c r="E286" s="71" t="e">
        <f>'PRESUPUESTO '!#REF!</f>
        <v>#REF!</v>
      </c>
      <c r="F286" s="72"/>
      <c r="G286" s="73"/>
      <c r="H286" s="74"/>
      <c r="I286" s="75" t="e">
        <f>'PRESUPUESTO '!#REF!</f>
        <v>#REF!</v>
      </c>
      <c r="J286" s="63"/>
      <c r="K286" s="64"/>
      <c r="L286" s="65"/>
      <c r="M286" s="66"/>
      <c r="N286" s="67"/>
      <c r="O286" s="67"/>
      <c r="P286" s="68"/>
    </row>
    <row r="287" spans="2:16" ht="18">
      <c r="B287" s="85"/>
      <c r="C287" s="78"/>
      <c r="D287" s="77"/>
      <c r="E287" s="87"/>
      <c r="F287" s="117"/>
      <c r="G287" s="118"/>
      <c r="H287" s="119"/>
      <c r="I287" s="80"/>
      <c r="J287" s="80"/>
      <c r="K287" s="81"/>
      <c r="L287" s="82">
        <f>+(H287*I287*J287)*K287</f>
        <v>0</v>
      </c>
      <c r="M287" s="83">
        <f>+IF(J287=0,H287*I287*K287,0)</f>
        <v>0</v>
      </c>
      <c r="N287" s="83">
        <f>+IF(I287=0*(AND(J287=0)),H287*K287,0)</f>
        <v>0</v>
      </c>
      <c r="O287" s="83">
        <f>+IF(H287=0*(AND(I287=0)),K287,0)</f>
        <v>0</v>
      </c>
      <c r="P287" s="84"/>
    </row>
    <row r="288" spans="2:16" ht="18">
      <c r="B288" s="85"/>
      <c r="C288" s="78"/>
      <c r="D288" s="77"/>
      <c r="E288" s="87" t="s">
        <v>165</v>
      </c>
      <c r="F288" s="121"/>
      <c r="G288" s="118"/>
      <c r="H288" s="90">
        <v>4.4000000000000004</v>
      </c>
      <c r="I288" s="91">
        <v>1.2</v>
      </c>
      <c r="J288" s="91"/>
      <c r="K288" s="127">
        <v>1</v>
      </c>
      <c r="L288" s="82">
        <f>+(H288*I288*J288)*K288</f>
        <v>0</v>
      </c>
      <c r="M288" s="83">
        <f>+IF(J288=0,H288*I288*K288,0)</f>
        <v>5.28</v>
      </c>
      <c r="N288" s="83">
        <f>+IF(I288=0*(AND(J288=0)),H288*K288,0)</f>
        <v>0</v>
      </c>
      <c r="O288" s="83">
        <f>+IF(H288=0*(AND(I288=0)),K288,0)</f>
        <v>0</v>
      </c>
      <c r="P288" s="93"/>
    </row>
    <row r="289" spans="2:16" ht="18">
      <c r="B289" s="85"/>
      <c r="C289" s="78"/>
      <c r="D289" s="77"/>
      <c r="E289" s="87" t="s">
        <v>158</v>
      </c>
      <c r="F289" s="88"/>
      <c r="G289" s="120"/>
      <c r="H289" s="90">
        <v>5</v>
      </c>
      <c r="I289" s="91">
        <v>1.2</v>
      </c>
      <c r="J289" s="91"/>
      <c r="K289" s="127">
        <v>1</v>
      </c>
      <c r="L289" s="82">
        <f t="shared" ref="L289" si="112">+(H289*I289*J289)*K289</f>
        <v>0</v>
      </c>
      <c r="M289" s="83">
        <f t="shared" ref="M289" si="113">+IF(J289=0,H289*I289*K289,0)</f>
        <v>6</v>
      </c>
      <c r="N289" s="83">
        <f t="shared" ref="N289" si="114">+IF(I289=0*(AND(J289=0)),H289*K289,0)</f>
        <v>0</v>
      </c>
      <c r="O289" s="83">
        <f t="shared" ref="O289" si="115">+IF(H289=0*(AND(I289=0)),K289,0)</f>
        <v>0</v>
      </c>
      <c r="P289" s="93"/>
    </row>
    <row r="290" spans="2:16" ht="18.600000000000001" thickBot="1">
      <c r="B290" s="85"/>
      <c r="C290" s="78"/>
      <c r="D290" s="77"/>
      <c r="E290" s="94"/>
      <c r="F290" s="95"/>
      <c r="G290" s="96"/>
      <c r="H290" s="97"/>
      <c r="I290" s="98"/>
      <c r="J290" s="98"/>
      <c r="K290" s="99"/>
      <c r="L290" s="100"/>
      <c r="M290" s="100"/>
      <c r="N290" s="101"/>
      <c r="O290" s="101"/>
      <c r="P290" s="102"/>
    </row>
    <row r="291" spans="2:16" ht="18.600000000000001" thickTop="1">
      <c r="B291" s="85"/>
      <c r="C291" s="78"/>
      <c r="D291" s="77"/>
      <c r="E291" s="103" t="s">
        <v>119</v>
      </c>
      <c r="F291" s="103"/>
      <c r="G291" s="104"/>
      <c r="H291" s="105"/>
      <c r="I291" s="106"/>
      <c r="J291" s="106"/>
      <c r="K291" s="107"/>
      <c r="L291" s="108">
        <f>SUM(L287:L290)</f>
        <v>0</v>
      </c>
      <c r="M291" s="108">
        <f>SUM(M287:M290)</f>
        <v>11.280000000000001</v>
      </c>
      <c r="N291" s="108">
        <f>SUM(N287:N290)</f>
        <v>0</v>
      </c>
      <c r="O291" s="108">
        <f>SUM(O287:O290)</f>
        <v>0</v>
      </c>
      <c r="P291" s="109" t="str">
        <f>IF(L291&gt;0,"M3",IF(M291&gt;0,"M2",IF(N291&gt;0,"Ml","C/U")))</f>
        <v>M2</v>
      </c>
    </row>
    <row r="292" spans="2:16" ht="18">
      <c r="B292" s="85"/>
      <c r="C292" s="78"/>
      <c r="D292" s="111"/>
      <c r="E292" s="73"/>
      <c r="F292" s="112"/>
      <c r="G292" s="113"/>
      <c r="H292" s="86"/>
      <c r="I292" s="63"/>
      <c r="J292" s="74"/>
      <c r="K292" s="63"/>
      <c r="L292" s="63"/>
      <c r="M292" s="64"/>
      <c r="N292" s="65"/>
      <c r="O292" s="66"/>
      <c r="P292" s="68"/>
    </row>
    <row r="293" spans="2:16" ht="18">
      <c r="B293" s="85"/>
      <c r="C293" s="78"/>
      <c r="D293" s="111"/>
      <c r="E293" s="73"/>
      <c r="F293" s="112"/>
      <c r="G293" s="113"/>
      <c r="H293" s="86"/>
      <c r="I293" s="63"/>
      <c r="J293" s="74"/>
      <c r="K293" s="63"/>
      <c r="L293" s="63"/>
      <c r="M293" s="64"/>
      <c r="N293" s="65"/>
      <c r="O293" s="66"/>
      <c r="P293" s="68"/>
    </row>
    <row r="294" spans="2:16" ht="18">
      <c r="B294" s="85"/>
      <c r="C294" s="78"/>
      <c r="D294" s="111"/>
      <c r="E294" s="73"/>
      <c r="F294" s="112"/>
      <c r="G294" s="113"/>
      <c r="H294" s="86"/>
      <c r="I294" s="63"/>
      <c r="J294" s="74"/>
      <c r="K294" s="63"/>
      <c r="L294" s="63"/>
      <c r="M294" s="64"/>
      <c r="N294" s="65"/>
      <c r="O294" s="66"/>
      <c r="P294" s="68"/>
    </row>
    <row r="295" spans="2:16" ht="18">
      <c r="B295" s="85"/>
      <c r="C295" s="78"/>
      <c r="D295" s="111"/>
      <c r="E295" s="73"/>
      <c r="F295" s="112"/>
      <c r="G295" s="113"/>
      <c r="H295" s="86"/>
      <c r="I295" s="63"/>
      <c r="J295" s="74"/>
      <c r="K295" s="63"/>
      <c r="L295" s="63"/>
      <c r="M295" s="64"/>
      <c r="N295" s="65"/>
      <c r="O295" s="66"/>
      <c r="P295" s="68"/>
    </row>
    <row r="296" spans="2:16" ht="18">
      <c r="B296" s="85"/>
      <c r="C296" s="78"/>
      <c r="D296" s="70" t="e">
        <f>'PRESUPUESTO '!#REF!</f>
        <v>#REF!</v>
      </c>
      <c r="E296" s="71" t="e">
        <f>'PRESUPUESTO '!#REF!</f>
        <v>#REF!</v>
      </c>
      <c r="F296" s="72"/>
      <c r="G296" s="73"/>
      <c r="H296" s="74"/>
      <c r="I296" s="75" t="e">
        <f>'PRESUPUESTO '!#REF!</f>
        <v>#REF!</v>
      </c>
      <c r="J296" s="63"/>
      <c r="K296" s="64"/>
      <c r="L296" s="65"/>
      <c r="M296" s="66"/>
      <c r="N296" s="67"/>
      <c r="O296" s="67"/>
      <c r="P296" s="68"/>
    </row>
    <row r="297" spans="2:16" ht="18">
      <c r="B297" s="85"/>
      <c r="C297" s="78"/>
      <c r="D297" s="77"/>
      <c r="E297" s="87"/>
      <c r="F297" s="117"/>
      <c r="G297" s="118"/>
      <c r="H297" s="119"/>
      <c r="I297" s="80"/>
      <c r="J297" s="80"/>
      <c r="K297" s="81"/>
      <c r="L297" s="82">
        <f>+(H297*I297*J297)*K297</f>
        <v>0</v>
      </c>
      <c r="M297" s="83">
        <f>+IF(J297=0,H297*I297*K297,0)</f>
        <v>0</v>
      </c>
      <c r="N297" s="83">
        <f>+IF(I297=0*(AND(J297=0)),H297*K297,0)</f>
        <v>0</v>
      </c>
      <c r="O297" s="83">
        <f>+IF(H297=0*(AND(I297=0)),K297,0)</f>
        <v>0</v>
      </c>
      <c r="P297" s="84"/>
    </row>
    <row r="298" spans="2:16" ht="18">
      <c r="B298" s="85"/>
      <c r="C298" s="78"/>
      <c r="D298" s="77"/>
      <c r="E298" s="87" t="s">
        <v>165</v>
      </c>
      <c r="F298" s="121"/>
      <c r="G298" s="118"/>
      <c r="H298" s="90">
        <v>11.1</v>
      </c>
      <c r="I298" s="91">
        <v>3.3</v>
      </c>
      <c r="J298" s="91"/>
      <c r="K298" s="127">
        <v>2</v>
      </c>
      <c r="L298" s="82">
        <f>+(H298*I298*J298)*K298</f>
        <v>0</v>
      </c>
      <c r="M298" s="83">
        <f>+IF(J298=0,H298*I298*K298,0)</f>
        <v>73.259999999999991</v>
      </c>
      <c r="N298" s="83">
        <f>+IF(I298=0*(AND(J298=0)),H298*K298,0)</f>
        <v>0</v>
      </c>
      <c r="O298" s="83">
        <f>+IF(H298=0*(AND(I298=0)),K298,0)</f>
        <v>0</v>
      </c>
      <c r="P298" s="93"/>
    </row>
    <row r="299" spans="2:16" ht="18">
      <c r="B299" s="85"/>
      <c r="C299" s="78"/>
      <c r="D299" s="77"/>
      <c r="E299" s="129" t="s">
        <v>166</v>
      </c>
      <c r="F299" s="121"/>
      <c r="G299" s="118"/>
      <c r="H299" s="130">
        <v>-2.2000000000000002</v>
      </c>
      <c r="I299" s="131">
        <v>2</v>
      </c>
      <c r="J299" s="131"/>
      <c r="K299" s="132">
        <v>1</v>
      </c>
      <c r="L299" s="82">
        <f t="shared" ref="L299:L311" si="116">+(H299*I299*J299)*K299</f>
        <v>0</v>
      </c>
      <c r="M299" s="83">
        <f t="shared" ref="M299:M311" si="117">+IF(J299=0,H299*I299*K299,0)</f>
        <v>-4.4000000000000004</v>
      </c>
      <c r="N299" s="83">
        <f t="shared" ref="N299:N311" si="118">+IF(I299=0*(AND(J299=0)),H299*K299,0)</f>
        <v>0</v>
      </c>
      <c r="O299" s="83">
        <f t="shared" ref="O299:O311" si="119">+IF(H299=0*(AND(I299=0)),K299,0)</f>
        <v>0</v>
      </c>
      <c r="P299" s="93"/>
    </row>
    <row r="300" spans="2:16" ht="18">
      <c r="B300" s="85"/>
      <c r="C300" s="78"/>
      <c r="D300" s="77"/>
      <c r="E300" s="129" t="s">
        <v>167</v>
      </c>
      <c r="F300" s="121"/>
      <c r="G300" s="118"/>
      <c r="H300" s="130">
        <v>-1</v>
      </c>
      <c r="I300" s="131">
        <v>0.7</v>
      </c>
      <c r="J300" s="131"/>
      <c r="K300" s="132">
        <v>2</v>
      </c>
      <c r="L300" s="82">
        <f t="shared" si="116"/>
        <v>0</v>
      </c>
      <c r="M300" s="83">
        <f t="shared" si="117"/>
        <v>-1.4</v>
      </c>
      <c r="N300" s="83">
        <f t="shared" si="118"/>
        <v>0</v>
      </c>
      <c r="O300" s="83">
        <f t="shared" si="119"/>
        <v>0</v>
      </c>
      <c r="P300" s="93"/>
    </row>
    <row r="301" spans="2:16" ht="18">
      <c r="B301" s="85"/>
      <c r="C301" s="78"/>
      <c r="D301" s="77"/>
      <c r="E301" s="129" t="s">
        <v>168</v>
      </c>
      <c r="F301" s="121"/>
      <c r="G301" s="118"/>
      <c r="H301" s="130">
        <v>-1</v>
      </c>
      <c r="I301" s="131">
        <v>0.6</v>
      </c>
      <c r="J301" s="131"/>
      <c r="K301" s="132">
        <v>2</v>
      </c>
      <c r="L301" s="82">
        <f t="shared" si="116"/>
        <v>0</v>
      </c>
      <c r="M301" s="83">
        <f t="shared" si="117"/>
        <v>-1.2</v>
      </c>
      <c r="N301" s="83">
        <f t="shared" si="118"/>
        <v>0</v>
      </c>
      <c r="O301" s="83">
        <f t="shared" si="119"/>
        <v>0</v>
      </c>
      <c r="P301" s="93"/>
    </row>
    <row r="302" spans="2:16" ht="18">
      <c r="B302" s="85"/>
      <c r="C302" s="78"/>
      <c r="D302" s="77"/>
      <c r="E302" s="129" t="s">
        <v>169</v>
      </c>
      <c r="F302" s="121"/>
      <c r="G302" s="118"/>
      <c r="H302" s="130">
        <v>-1</v>
      </c>
      <c r="I302" s="131">
        <v>0.6</v>
      </c>
      <c r="J302" s="131"/>
      <c r="K302" s="132">
        <v>2</v>
      </c>
      <c r="L302" s="82">
        <f t="shared" si="116"/>
        <v>0</v>
      </c>
      <c r="M302" s="83">
        <f t="shared" si="117"/>
        <v>-1.2</v>
      </c>
      <c r="N302" s="83">
        <f t="shared" si="118"/>
        <v>0</v>
      </c>
      <c r="O302" s="83">
        <f t="shared" si="119"/>
        <v>0</v>
      </c>
      <c r="P302" s="93"/>
    </row>
    <row r="303" spans="2:16" ht="18">
      <c r="B303" s="85"/>
      <c r="C303" s="78"/>
      <c r="D303" s="77"/>
      <c r="E303" s="129" t="s">
        <v>170</v>
      </c>
      <c r="F303" s="121"/>
      <c r="G303" s="118"/>
      <c r="H303" s="130">
        <v>-2</v>
      </c>
      <c r="I303" s="131">
        <v>0.6</v>
      </c>
      <c r="J303" s="131"/>
      <c r="K303" s="132">
        <v>1</v>
      </c>
      <c r="L303" s="82">
        <f t="shared" si="116"/>
        <v>0</v>
      </c>
      <c r="M303" s="83">
        <f t="shared" si="117"/>
        <v>-1.2</v>
      </c>
      <c r="N303" s="83">
        <f t="shared" si="118"/>
        <v>0</v>
      </c>
      <c r="O303" s="83">
        <f t="shared" si="119"/>
        <v>0</v>
      </c>
      <c r="P303" s="93"/>
    </row>
    <row r="304" spans="2:16" ht="18">
      <c r="B304" s="85"/>
      <c r="C304" s="78"/>
      <c r="D304" s="77"/>
      <c r="E304" s="129" t="s">
        <v>171</v>
      </c>
      <c r="F304" s="121"/>
      <c r="G304" s="118"/>
      <c r="H304" s="130">
        <v>-2.2000000000000002</v>
      </c>
      <c r="I304" s="131">
        <v>1</v>
      </c>
      <c r="J304" s="131"/>
      <c r="K304" s="132">
        <v>1</v>
      </c>
      <c r="L304" s="82">
        <f t="shared" si="116"/>
        <v>0</v>
      </c>
      <c r="M304" s="83">
        <f t="shared" si="117"/>
        <v>-2.2000000000000002</v>
      </c>
      <c r="N304" s="83">
        <f t="shared" si="118"/>
        <v>0</v>
      </c>
      <c r="O304" s="83">
        <f t="shared" si="119"/>
        <v>0</v>
      </c>
      <c r="P304" s="93"/>
    </row>
    <row r="305" spans="2:16" ht="18">
      <c r="B305" s="85"/>
      <c r="C305" s="78"/>
      <c r="D305" s="77"/>
      <c r="E305" s="87" t="s">
        <v>158</v>
      </c>
      <c r="F305" s="88"/>
      <c r="G305" s="120"/>
      <c r="H305" s="90">
        <v>20.51</v>
      </c>
      <c r="I305" s="91">
        <v>3.3</v>
      </c>
      <c r="J305" s="91"/>
      <c r="K305" s="127">
        <v>2</v>
      </c>
      <c r="L305" s="82">
        <f t="shared" si="116"/>
        <v>0</v>
      </c>
      <c r="M305" s="83">
        <f t="shared" si="117"/>
        <v>135.36600000000001</v>
      </c>
      <c r="N305" s="83">
        <f t="shared" si="118"/>
        <v>0</v>
      </c>
      <c r="O305" s="83">
        <f t="shared" si="119"/>
        <v>0</v>
      </c>
      <c r="P305" s="93"/>
    </row>
    <row r="306" spans="2:16" ht="18">
      <c r="B306" s="85"/>
      <c r="C306" s="78"/>
      <c r="D306" s="77"/>
      <c r="E306" s="129" t="s">
        <v>178</v>
      </c>
      <c r="F306" s="121"/>
      <c r="G306" s="118"/>
      <c r="H306" s="130">
        <v>-2.2000000000000002</v>
      </c>
      <c r="I306" s="131">
        <v>1</v>
      </c>
      <c r="J306" s="131"/>
      <c r="K306" s="132">
        <v>1</v>
      </c>
      <c r="L306" s="82">
        <f t="shared" si="116"/>
        <v>0</v>
      </c>
      <c r="M306" s="83">
        <f t="shared" si="117"/>
        <v>-2.2000000000000002</v>
      </c>
      <c r="N306" s="83">
        <f t="shared" si="118"/>
        <v>0</v>
      </c>
      <c r="O306" s="83">
        <f t="shared" si="119"/>
        <v>0</v>
      </c>
      <c r="P306" s="93"/>
    </row>
    <row r="307" spans="2:16" ht="18">
      <c r="B307" s="85"/>
      <c r="C307" s="78"/>
      <c r="D307" s="77"/>
      <c r="E307" s="129" t="s">
        <v>179</v>
      </c>
      <c r="F307" s="121"/>
      <c r="G307" s="118"/>
      <c r="H307" s="130">
        <v>-2</v>
      </c>
      <c r="I307" s="131">
        <v>1</v>
      </c>
      <c r="J307" s="131"/>
      <c r="K307" s="132">
        <v>3</v>
      </c>
      <c r="L307" s="82">
        <f t="shared" si="116"/>
        <v>0</v>
      </c>
      <c r="M307" s="83">
        <f t="shared" si="117"/>
        <v>-6</v>
      </c>
      <c r="N307" s="83">
        <f t="shared" si="118"/>
        <v>0</v>
      </c>
      <c r="O307" s="83">
        <f t="shared" si="119"/>
        <v>0</v>
      </c>
      <c r="P307" s="93"/>
    </row>
    <row r="308" spans="2:16" ht="18">
      <c r="B308" s="85"/>
      <c r="C308" s="78"/>
      <c r="D308" s="77"/>
      <c r="E308" s="129" t="s">
        <v>180</v>
      </c>
      <c r="F308" s="121"/>
      <c r="G308" s="118"/>
      <c r="H308" s="130">
        <v>-1</v>
      </c>
      <c r="I308" s="131">
        <v>0.6</v>
      </c>
      <c r="J308" s="131"/>
      <c r="K308" s="132">
        <v>1</v>
      </c>
      <c r="L308" s="82">
        <f t="shared" si="116"/>
        <v>0</v>
      </c>
      <c r="M308" s="83">
        <f t="shared" si="117"/>
        <v>-0.6</v>
      </c>
      <c r="N308" s="83">
        <f t="shared" si="118"/>
        <v>0</v>
      </c>
      <c r="O308" s="83">
        <f t="shared" si="119"/>
        <v>0</v>
      </c>
      <c r="P308" s="93"/>
    </row>
    <row r="309" spans="2:16" ht="18">
      <c r="B309" s="85"/>
      <c r="C309" s="78"/>
      <c r="D309" s="77"/>
      <c r="E309" s="129" t="s">
        <v>181</v>
      </c>
      <c r="F309" s="121"/>
      <c r="G309" s="118"/>
      <c r="H309" s="130">
        <v>-1</v>
      </c>
      <c r="I309" s="131">
        <v>0.6</v>
      </c>
      <c r="J309" s="131"/>
      <c r="K309" s="132">
        <v>2</v>
      </c>
      <c r="L309" s="82">
        <f t="shared" si="116"/>
        <v>0</v>
      </c>
      <c r="M309" s="83">
        <f t="shared" si="117"/>
        <v>-1.2</v>
      </c>
      <c r="N309" s="83">
        <f t="shared" si="118"/>
        <v>0</v>
      </c>
      <c r="O309" s="83">
        <f t="shared" si="119"/>
        <v>0</v>
      </c>
      <c r="P309" s="93"/>
    </row>
    <row r="310" spans="2:16" ht="18">
      <c r="B310" s="85"/>
      <c r="C310" s="78"/>
      <c r="D310" s="77"/>
      <c r="E310" s="129" t="s">
        <v>182</v>
      </c>
      <c r="F310" s="121"/>
      <c r="G310" s="118"/>
      <c r="H310" s="130">
        <v>-2.2000000000000002</v>
      </c>
      <c r="I310" s="131">
        <v>1</v>
      </c>
      <c r="J310" s="131"/>
      <c r="K310" s="132">
        <v>2</v>
      </c>
      <c r="L310" s="82">
        <f t="shared" si="116"/>
        <v>0</v>
      </c>
      <c r="M310" s="83">
        <f t="shared" si="117"/>
        <v>-4.4000000000000004</v>
      </c>
      <c r="N310" s="83">
        <f t="shared" si="118"/>
        <v>0</v>
      </c>
      <c r="O310" s="83">
        <f t="shared" si="119"/>
        <v>0</v>
      </c>
      <c r="P310" s="93"/>
    </row>
    <row r="311" spans="2:16" ht="18">
      <c r="B311" s="85"/>
      <c r="C311" s="78"/>
      <c r="D311" s="77"/>
      <c r="E311" s="129" t="s">
        <v>183</v>
      </c>
      <c r="F311" s="121"/>
      <c r="G311" s="118"/>
      <c r="H311" s="130">
        <v>-0.8</v>
      </c>
      <c r="I311" s="131">
        <v>0.6</v>
      </c>
      <c r="J311" s="131"/>
      <c r="K311" s="132">
        <v>1</v>
      </c>
      <c r="L311" s="82">
        <f t="shared" si="116"/>
        <v>0</v>
      </c>
      <c r="M311" s="83">
        <f t="shared" si="117"/>
        <v>-0.48</v>
      </c>
      <c r="N311" s="83">
        <f t="shared" si="118"/>
        <v>0</v>
      </c>
      <c r="O311" s="83">
        <f t="shared" si="119"/>
        <v>0</v>
      </c>
      <c r="P311" s="93"/>
    </row>
    <row r="312" spans="2:16" ht="18.600000000000001" thickBot="1">
      <c r="B312" s="85"/>
      <c r="C312" s="78"/>
      <c r="D312" s="77"/>
      <c r="E312" s="94"/>
      <c r="F312" s="95"/>
      <c r="G312" s="96"/>
      <c r="H312" s="97"/>
      <c r="I312" s="98"/>
      <c r="J312" s="98"/>
      <c r="K312" s="99"/>
      <c r="L312" s="100"/>
      <c r="M312" s="100"/>
      <c r="N312" s="101"/>
      <c r="O312" s="101"/>
      <c r="P312" s="102"/>
    </row>
    <row r="313" spans="2:16" ht="18.600000000000001" thickTop="1">
      <c r="B313" s="85"/>
      <c r="C313" s="78"/>
      <c r="D313" s="77"/>
      <c r="E313" s="103" t="s">
        <v>119</v>
      </c>
      <c r="F313" s="103"/>
      <c r="G313" s="104"/>
      <c r="H313" s="105"/>
      <c r="I313" s="106"/>
      <c r="J313" s="106"/>
      <c r="K313" s="107"/>
      <c r="L313" s="108">
        <f>SUM(L297:L312)</f>
        <v>0</v>
      </c>
      <c r="M313" s="108">
        <f>SUM(M297:M312)</f>
        <v>182.14600000000002</v>
      </c>
      <c r="N313" s="108">
        <f>SUM(N297:N312)</f>
        <v>0</v>
      </c>
      <c r="O313" s="108">
        <f>SUM(O297:O312)</f>
        <v>0</v>
      </c>
      <c r="P313" s="109" t="str">
        <f>IF(L313&gt;0,"M3",IF(M313&gt;0,"M2",IF(N313&gt;0,"Ml","C/U")))</f>
        <v>M2</v>
      </c>
    </row>
    <row r="314" spans="2:16" ht="18">
      <c r="B314" s="85"/>
      <c r="C314" s="78"/>
      <c r="D314" s="111"/>
      <c r="E314" s="73"/>
      <c r="F314" s="112"/>
      <c r="G314" s="113"/>
      <c r="H314" s="86"/>
      <c r="I314" s="63"/>
      <c r="J314" s="74"/>
      <c r="K314" s="63"/>
      <c r="L314" s="63"/>
      <c r="M314" s="64"/>
      <c r="N314" s="65"/>
      <c r="O314" s="66"/>
      <c r="P314" s="68"/>
    </row>
    <row r="315" spans="2:16" ht="18">
      <c r="B315" s="85"/>
      <c r="C315" s="78"/>
      <c r="D315" s="111"/>
      <c r="E315" s="73"/>
      <c r="F315" s="112"/>
      <c r="G315" s="113"/>
      <c r="H315" s="86"/>
      <c r="I315" s="63"/>
      <c r="J315" s="74"/>
      <c r="K315" s="63"/>
      <c r="L315" s="63"/>
      <c r="M315" s="64"/>
      <c r="N315" s="65"/>
      <c r="O315" s="66"/>
      <c r="P315" s="68"/>
    </row>
    <row r="316" spans="2:16" ht="18">
      <c r="B316" s="85"/>
      <c r="C316" s="78"/>
      <c r="D316" s="111"/>
      <c r="E316" s="73"/>
      <c r="F316" s="112"/>
      <c r="G316" s="113"/>
      <c r="H316" s="86"/>
      <c r="I316" s="63"/>
      <c r="J316" s="74"/>
      <c r="K316" s="63"/>
      <c r="L316" s="63"/>
      <c r="M316" s="64"/>
      <c r="N316" s="65"/>
      <c r="O316" s="66"/>
      <c r="P316" s="68"/>
    </row>
    <row r="317" spans="2:16" ht="18">
      <c r="B317" s="85"/>
      <c r="C317" s="78"/>
      <c r="D317" s="111"/>
      <c r="E317" s="73"/>
      <c r="F317" s="112"/>
      <c r="G317" s="113"/>
      <c r="H317" s="86"/>
      <c r="I317" s="63"/>
      <c r="J317" s="74"/>
      <c r="K317" s="63"/>
      <c r="L317" s="63"/>
      <c r="M317" s="64"/>
      <c r="N317" s="65"/>
      <c r="O317" s="66"/>
      <c r="P317" s="68"/>
    </row>
    <row r="318" spans="2:16" ht="18">
      <c r="B318" s="85"/>
      <c r="C318" s="78"/>
      <c r="D318" s="70" t="e">
        <f>'PRESUPUESTO '!#REF!</f>
        <v>#REF!</v>
      </c>
      <c r="E318" s="71" t="e">
        <f>'PRESUPUESTO '!#REF!</f>
        <v>#REF!</v>
      </c>
      <c r="F318" s="72"/>
      <c r="G318" s="73"/>
      <c r="H318" s="74"/>
      <c r="I318" s="75" t="e">
        <f>'PRESUPUESTO '!#REF!</f>
        <v>#REF!</v>
      </c>
      <c r="J318" s="63"/>
      <c r="K318" s="64"/>
      <c r="L318" s="65"/>
      <c r="M318" s="66"/>
      <c r="N318" s="67"/>
      <c r="O318" s="67"/>
      <c r="P318" s="68"/>
    </row>
    <row r="319" spans="2:16" ht="18">
      <c r="B319" s="85"/>
      <c r="C319" s="78"/>
      <c r="D319" s="77"/>
      <c r="E319" s="87"/>
      <c r="F319" s="117"/>
      <c r="G319" s="118"/>
      <c r="H319" s="119"/>
      <c r="I319" s="80"/>
      <c r="J319" s="80"/>
      <c r="K319" s="81"/>
      <c r="L319" s="82">
        <f>+(H319*I319*J319)*K319</f>
        <v>0</v>
      </c>
      <c r="M319" s="83">
        <f>+IF(J319=0,H319*I319*K319,0)</f>
        <v>0</v>
      </c>
      <c r="N319" s="83">
        <f>+IF(I319=0*(AND(J319=0)),H319*K319,0)</f>
        <v>0</v>
      </c>
      <c r="O319" s="83">
        <f>+IF(H319=0*(AND(I319=0)),K319,0)</f>
        <v>0</v>
      </c>
      <c r="P319" s="84"/>
    </row>
    <row r="320" spans="2:16" ht="18">
      <c r="B320" s="85"/>
      <c r="C320" s="78"/>
      <c r="D320" s="77"/>
      <c r="E320" s="87" t="s">
        <v>207</v>
      </c>
      <c r="F320" s="121"/>
      <c r="G320" s="118"/>
      <c r="H320" s="90">
        <f>M217</f>
        <v>304.75229999999999</v>
      </c>
      <c r="I320" s="91">
        <v>1</v>
      </c>
      <c r="J320" s="91"/>
      <c r="K320" s="127">
        <v>2</v>
      </c>
      <c r="L320" s="82">
        <f>+(H320*I320*J320)*K320</f>
        <v>0</v>
      </c>
      <c r="M320" s="83">
        <f>+IF(J320=0,H320*I320*K320,0)</f>
        <v>609.50459999999998</v>
      </c>
      <c r="N320" s="83">
        <f>+IF(I320=0*(AND(J320=0)),H320*K320,0)</f>
        <v>0</v>
      </c>
      <c r="O320" s="83">
        <f>+IF(H320=0*(AND(I320=0)),K320,0)</f>
        <v>0</v>
      </c>
      <c r="P320" s="93"/>
    </row>
    <row r="321" spans="2:16" ht="18">
      <c r="B321" s="85"/>
      <c r="C321" s="78"/>
      <c r="D321" s="77"/>
      <c r="E321" s="129" t="s">
        <v>208</v>
      </c>
      <c r="F321" s="121"/>
      <c r="G321" s="118"/>
      <c r="H321" s="130">
        <f>M281</f>
        <v>76.767499999999998</v>
      </c>
      <c r="I321" s="131">
        <v>-1</v>
      </c>
      <c r="J321" s="131"/>
      <c r="K321" s="132">
        <v>1</v>
      </c>
      <c r="L321" s="82">
        <f t="shared" ref="L321:L323" si="120">+(H321*I321*J321)*K321</f>
        <v>0</v>
      </c>
      <c r="M321" s="83">
        <f t="shared" ref="M321:M323" si="121">+IF(J321=0,H321*I321*K321,0)</f>
        <v>-76.767499999999998</v>
      </c>
      <c r="N321" s="83">
        <f t="shared" ref="N321:N323" si="122">+IF(I321=0*(AND(J321=0)),H321*K321,0)</f>
        <v>0</v>
      </c>
      <c r="O321" s="83">
        <f t="shared" ref="O321:O323" si="123">+IF(H321=0*(AND(I321=0)),K321,0)</f>
        <v>0</v>
      </c>
      <c r="P321" s="93"/>
    </row>
    <row r="322" spans="2:16" ht="18">
      <c r="B322" s="85"/>
      <c r="C322" s="78"/>
      <c r="D322" s="77"/>
      <c r="E322" s="129" t="s">
        <v>209</v>
      </c>
      <c r="F322" s="121"/>
      <c r="G322" s="118"/>
      <c r="H322" s="130">
        <f>M291</f>
        <v>11.280000000000001</v>
      </c>
      <c r="I322" s="131">
        <v>-1</v>
      </c>
      <c r="J322" s="131"/>
      <c r="K322" s="132">
        <v>1</v>
      </c>
      <c r="L322" s="82">
        <f t="shared" si="120"/>
        <v>0</v>
      </c>
      <c r="M322" s="83">
        <f t="shared" si="121"/>
        <v>-11.280000000000001</v>
      </c>
      <c r="N322" s="83">
        <f t="shared" si="122"/>
        <v>0</v>
      </c>
      <c r="O322" s="83">
        <f t="shared" si="123"/>
        <v>0</v>
      </c>
      <c r="P322" s="93"/>
    </row>
    <row r="323" spans="2:16" ht="18">
      <c r="B323" s="85"/>
      <c r="C323" s="78"/>
      <c r="D323" s="77"/>
      <c r="E323" s="129" t="s">
        <v>210</v>
      </c>
      <c r="F323" s="121"/>
      <c r="G323" s="118"/>
      <c r="H323" s="130">
        <f>M313</f>
        <v>182.14600000000002</v>
      </c>
      <c r="I323" s="131">
        <v>-1</v>
      </c>
      <c r="J323" s="131"/>
      <c r="K323" s="132">
        <v>1</v>
      </c>
      <c r="L323" s="82">
        <f t="shared" si="120"/>
        <v>0</v>
      </c>
      <c r="M323" s="83">
        <f t="shared" si="121"/>
        <v>-182.14600000000002</v>
      </c>
      <c r="N323" s="83">
        <f t="shared" si="122"/>
        <v>0</v>
      </c>
      <c r="O323" s="83">
        <f t="shared" si="123"/>
        <v>0</v>
      </c>
      <c r="P323" s="93"/>
    </row>
    <row r="324" spans="2:16" ht="18.600000000000001" thickBot="1">
      <c r="B324" s="85"/>
      <c r="C324" s="78"/>
      <c r="D324" s="77"/>
      <c r="E324" s="94"/>
      <c r="F324" s="95"/>
      <c r="G324" s="96"/>
      <c r="H324" s="97"/>
      <c r="I324" s="98"/>
      <c r="J324" s="98"/>
      <c r="K324" s="99"/>
      <c r="L324" s="100"/>
      <c r="M324" s="100"/>
      <c r="N324" s="101"/>
      <c r="O324" s="101"/>
      <c r="P324" s="102"/>
    </row>
    <row r="325" spans="2:16" ht="18.600000000000001" thickTop="1">
      <c r="B325" s="85"/>
      <c r="C325" s="78"/>
      <c r="D325" s="77"/>
      <c r="E325" s="103" t="s">
        <v>119</v>
      </c>
      <c r="F325" s="103"/>
      <c r="G325" s="104"/>
      <c r="H325" s="105"/>
      <c r="I325" s="106"/>
      <c r="J325" s="106"/>
      <c r="K325" s="107"/>
      <c r="L325" s="108">
        <f>SUM(L319:L324)</f>
        <v>0</v>
      </c>
      <c r="M325" s="108">
        <f>SUM(M319:M324)</f>
        <v>339.31109999999995</v>
      </c>
      <c r="N325" s="108">
        <f>SUM(N319:N324)</f>
        <v>0</v>
      </c>
      <c r="O325" s="108">
        <f>SUM(O319:O324)</f>
        <v>0</v>
      </c>
      <c r="P325" s="109" t="str">
        <f>IF(L325&gt;0,"M3",IF(M325&gt;0,"M2",IF(N325&gt;0,"Ml","C/U")))</f>
        <v>M2</v>
      </c>
    </row>
    <row r="326" spans="2:16" ht="18">
      <c r="B326" s="85"/>
      <c r="C326" s="78"/>
      <c r="D326" s="111"/>
      <c r="E326" s="73"/>
      <c r="F326" s="112"/>
      <c r="G326" s="113"/>
      <c r="H326" s="86"/>
      <c r="I326" s="63"/>
      <c r="J326" s="74"/>
      <c r="K326" s="63"/>
      <c r="L326" s="63"/>
      <c r="M326" s="64"/>
      <c r="N326" s="65"/>
      <c r="O326" s="66"/>
      <c r="P326" s="68"/>
    </row>
    <row r="327" spans="2:16" ht="18">
      <c r="B327" s="85"/>
      <c r="C327" s="78"/>
      <c r="D327" s="111"/>
      <c r="E327" s="73"/>
      <c r="F327" s="112"/>
      <c r="G327" s="113"/>
      <c r="H327" s="86"/>
      <c r="I327" s="63"/>
      <c r="J327" s="74"/>
      <c r="K327" s="63"/>
      <c r="L327" s="63"/>
      <c r="M327" s="64"/>
      <c r="N327" s="65"/>
      <c r="O327" s="66"/>
      <c r="P327" s="68"/>
    </row>
    <row r="328" spans="2:16" ht="18">
      <c r="B328" s="85"/>
      <c r="C328" s="78"/>
      <c r="D328" s="111"/>
      <c r="E328" s="126"/>
      <c r="F328" s="112"/>
      <c r="G328" s="61"/>
      <c r="H328" s="86"/>
      <c r="I328" s="63"/>
      <c r="J328" s="74"/>
      <c r="K328" s="63"/>
      <c r="L328" s="63"/>
      <c r="M328" s="64"/>
      <c r="N328" s="125"/>
      <c r="O328" s="67"/>
      <c r="P328" s="68"/>
    </row>
    <row r="329" spans="2:16" ht="18">
      <c r="B329" s="85"/>
      <c r="C329" s="78"/>
      <c r="D329" s="111"/>
      <c r="E329" s="126"/>
      <c r="F329" s="112"/>
      <c r="G329" s="61"/>
      <c r="H329" s="86"/>
      <c r="I329" s="63"/>
      <c r="J329" s="74"/>
      <c r="K329" s="63"/>
      <c r="L329" s="63"/>
      <c r="M329" s="64"/>
      <c r="N329" s="125"/>
      <c r="O329" s="67"/>
      <c r="P329" s="68"/>
    </row>
    <row r="330" spans="2:16" ht="18">
      <c r="B330" s="85"/>
      <c r="C330" s="78"/>
      <c r="D330" s="70" t="e">
        <f>'PRESUPUESTO '!#REF!</f>
        <v>#REF!</v>
      </c>
      <c r="E330" s="71" t="e">
        <f>'PRESUPUESTO '!#REF!</f>
        <v>#REF!</v>
      </c>
      <c r="F330" s="72"/>
      <c r="G330" s="73"/>
      <c r="H330" s="74"/>
      <c r="I330" s="75" t="e">
        <f>'PRESUPUESTO '!#REF!</f>
        <v>#REF!</v>
      </c>
      <c r="J330" s="63"/>
      <c r="K330" s="64"/>
      <c r="L330" s="65"/>
      <c r="M330" s="66"/>
      <c r="N330" s="67"/>
      <c r="O330" s="67"/>
      <c r="P330" s="68"/>
    </row>
    <row r="331" spans="2:16" ht="18">
      <c r="B331" s="85"/>
      <c r="C331" s="78"/>
      <c r="D331" s="77"/>
      <c r="E331" s="87"/>
      <c r="F331" s="88"/>
      <c r="G331" s="118"/>
      <c r="H331" s="119"/>
      <c r="I331" s="80"/>
      <c r="J331" s="80"/>
      <c r="K331" s="81"/>
      <c r="L331" s="82">
        <f>+(H331*I331*J331)*K331</f>
        <v>0</v>
      </c>
      <c r="M331" s="83">
        <f>+IF(J331=0,H331*I331*K331,0)</f>
        <v>0</v>
      </c>
      <c r="N331" s="83">
        <f>+IF(I331=0*(AND(J331=0)),H331*K331,0)</f>
        <v>0</v>
      </c>
      <c r="O331" s="83">
        <f>+IF(H331=0*(AND(I331=0)),K331,0)</f>
        <v>0</v>
      </c>
      <c r="P331" s="84"/>
    </row>
    <row r="332" spans="2:16" ht="18">
      <c r="B332" s="85"/>
      <c r="C332" s="78"/>
      <c r="D332" s="77"/>
      <c r="E332" s="87" t="s">
        <v>211</v>
      </c>
      <c r="F332" s="121"/>
      <c r="G332" s="120"/>
      <c r="H332" s="90">
        <f>(H192*2)+(H200*4)+(H202*2)+(H206*2)+(H213*6)+(H214*2)</f>
        <v>134.97999999999999</v>
      </c>
      <c r="I332" s="80"/>
      <c r="J332" s="80"/>
      <c r="K332" s="81">
        <v>1</v>
      </c>
      <c r="L332" s="82">
        <f>+(H332*I332*J332)*K332</f>
        <v>0</v>
      </c>
      <c r="M332" s="83">
        <f>+IF(J332=0,H332*I332*K332,0)</f>
        <v>0</v>
      </c>
      <c r="N332" s="83">
        <f>+IF(I332=0*(AND(J332=0)),H332*K332,0)</f>
        <v>134.97999999999999</v>
      </c>
      <c r="O332" s="83">
        <f>+IF(H332=0*(AND(I332=0)),K332,0)</f>
        <v>0</v>
      </c>
      <c r="P332" s="93"/>
    </row>
    <row r="333" spans="2:16" ht="18.600000000000001" thickBot="1">
      <c r="B333" s="85"/>
      <c r="C333" s="78"/>
      <c r="D333" s="77"/>
      <c r="E333" s="94"/>
      <c r="F333" s="95"/>
      <c r="G333" s="96"/>
      <c r="H333" s="97"/>
      <c r="I333" s="98"/>
      <c r="J333" s="98"/>
      <c r="K333" s="99"/>
      <c r="L333" s="100"/>
      <c r="M333" s="100"/>
      <c r="N333" s="101"/>
      <c r="O333" s="101"/>
      <c r="P333" s="102"/>
    </row>
    <row r="334" spans="2:16" ht="18.600000000000001" thickTop="1">
      <c r="B334" s="85"/>
      <c r="C334" s="78"/>
      <c r="D334" s="77"/>
      <c r="E334" s="103" t="s">
        <v>119</v>
      </c>
      <c r="F334" s="103"/>
      <c r="G334" s="104"/>
      <c r="H334" s="105"/>
      <c r="I334" s="106"/>
      <c r="J334" s="106"/>
      <c r="K334" s="107"/>
      <c r="L334" s="108">
        <f>SUM(L331:L333)</f>
        <v>0</v>
      </c>
      <c r="M334" s="108">
        <f>SUM(M331:M333)</f>
        <v>0</v>
      </c>
      <c r="N334" s="108">
        <f>SUM(N331:N333)</f>
        <v>134.97999999999999</v>
      </c>
      <c r="O334" s="108">
        <f>SUM(O331:O333)</f>
        <v>0</v>
      </c>
      <c r="P334" s="109" t="str">
        <f>IF(L334&gt;0,"M3",IF(M334&gt;0,"M2",IF(N334&gt;0,"Ml","C/U")))</f>
        <v>Ml</v>
      </c>
    </row>
    <row r="335" spans="2:16" ht="18">
      <c r="B335" s="85"/>
      <c r="C335" s="78"/>
      <c r="D335" s="111"/>
      <c r="E335" s="73"/>
      <c r="F335" s="112"/>
      <c r="G335" s="113"/>
      <c r="H335" s="86"/>
      <c r="I335" s="63"/>
      <c r="J335" s="74"/>
      <c r="K335" s="63"/>
      <c r="L335" s="63"/>
      <c r="M335" s="64"/>
      <c r="N335" s="65"/>
      <c r="O335" s="66"/>
      <c r="P335" s="68"/>
    </row>
    <row r="336" spans="2:16" ht="18">
      <c r="B336" s="85"/>
      <c r="C336" s="78"/>
      <c r="D336" s="111"/>
      <c r="E336" s="126"/>
      <c r="F336" s="112"/>
      <c r="G336" s="61"/>
      <c r="H336" s="86"/>
      <c r="I336" s="63"/>
      <c r="J336" s="74"/>
      <c r="K336" s="63"/>
      <c r="L336" s="63"/>
      <c r="M336" s="64"/>
      <c r="N336" s="125"/>
      <c r="O336" s="67"/>
      <c r="P336" s="68"/>
    </row>
    <row r="337" spans="2:16" ht="18">
      <c r="B337" s="85"/>
      <c r="C337" s="78"/>
      <c r="D337" s="111"/>
      <c r="E337" s="126"/>
      <c r="F337" s="112"/>
      <c r="G337" s="61"/>
      <c r="H337" s="86"/>
      <c r="I337" s="63"/>
      <c r="J337" s="74"/>
      <c r="K337" s="63"/>
      <c r="L337" s="63"/>
      <c r="M337" s="64"/>
      <c r="N337" s="125"/>
      <c r="O337" s="67"/>
      <c r="P337" s="68"/>
    </row>
    <row r="338" spans="2:16" ht="18">
      <c r="B338" s="85"/>
      <c r="C338" s="78"/>
      <c r="D338" s="111"/>
      <c r="E338" s="126"/>
      <c r="F338" s="112"/>
      <c r="G338" s="61"/>
      <c r="H338" s="86"/>
      <c r="I338" s="63"/>
      <c r="J338" s="74"/>
      <c r="K338" s="63"/>
      <c r="L338" s="63"/>
      <c r="M338" s="64"/>
      <c r="N338" s="125"/>
      <c r="O338" s="67"/>
      <c r="P338" s="68"/>
    </row>
    <row r="339" spans="2:16" ht="18">
      <c r="B339" s="85"/>
      <c r="C339" s="78"/>
      <c r="D339" s="59" t="e">
        <f>'PRESUPUESTO '!#REF!</f>
        <v>#REF!</v>
      </c>
      <c r="E339" s="60" t="e">
        <f>'PRESUPUESTO '!#REF!</f>
        <v>#REF!</v>
      </c>
      <c r="G339" s="61"/>
      <c r="H339" s="62"/>
      <c r="I339" s="63"/>
      <c r="J339" s="63"/>
      <c r="K339" s="64"/>
      <c r="L339" s="65"/>
      <c r="M339" s="66"/>
      <c r="N339" s="67"/>
      <c r="O339" s="67"/>
      <c r="P339" s="68"/>
    </row>
    <row r="340" spans="2:16" ht="18">
      <c r="B340" s="85"/>
      <c r="C340" s="78"/>
      <c r="D340" s="70" t="e">
        <f>'PRESUPUESTO '!#REF!</f>
        <v>#REF!</v>
      </c>
      <c r="E340" s="71" t="e">
        <f>'PRESUPUESTO '!#REF!</f>
        <v>#REF!</v>
      </c>
      <c r="F340" s="72"/>
      <c r="G340" s="73"/>
      <c r="H340" s="74"/>
      <c r="I340" s="75" t="e">
        <f>'PRESUPUESTO '!#REF!</f>
        <v>#REF!</v>
      </c>
      <c r="J340" s="63"/>
      <c r="K340" s="64"/>
      <c r="L340" s="65"/>
      <c r="M340" s="66"/>
      <c r="N340" s="67"/>
      <c r="O340" s="67"/>
      <c r="P340" s="68"/>
    </row>
    <row r="341" spans="2:16" ht="18">
      <c r="B341" s="85"/>
      <c r="C341" s="78"/>
      <c r="D341" s="77"/>
      <c r="E341" s="87"/>
      <c r="F341" s="117"/>
      <c r="G341" s="118"/>
      <c r="H341" s="119"/>
      <c r="I341" s="80"/>
      <c r="J341" s="80"/>
      <c r="K341" s="81"/>
      <c r="L341" s="82">
        <f>+(H341*I341*J341)*K341</f>
        <v>0</v>
      </c>
      <c r="M341" s="83">
        <f>+IF(J341=0,H341*I341*K341,0)</f>
        <v>0</v>
      </c>
      <c r="N341" s="83">
        <f>+IF(I341=0*(AND(J341=0)),H341*K341,0)</f>
        <v>0</v>
      </c>
      <c r="O341" s="83">
        <f>+IF(H341=0*(AND(I341=0)),K341,0)</f>
        <v>0</v>
      </c>
      <c r="P341" s="84"/>
    </row>
    <row r="342" spans="2:16" ht="18">
      <c r="B342" s="85"/>
      <c r="C342" s="78"/>
      <c r="D342" s="77"/>
      <c r="E342" s="87" t="s">
        <v>173</v>
      </c>
      <c r="F342" s="121"/>
      <c r="G342" s="118"/>
      <c r="H342" s="90">
        <v>4.33</v>
      </c>
      <c r="I342" s="91">
        <v>3.3</v>
      </c>
      <c r="J342" s="91"/>
      <c r="K342" s="127">
        <v>2</v>
      </c>
      <c r="L342" s="82">
        <f t="shared" ref="L342:L346" si="124">+(H342*I342*J342)*K342</f>
        <v>0</v>
      </c>
      <c r="M342" s="83">
        <f t="shared" ref="M342:M346" si="125">+IF(J342=0,H342*I342*K342,0)</f>
        <v>28.577999999999999</v>
      </c>
      <c r="N342" s="83">
        <f t="shared" ref="N342:N346" si="126">+IF(I342=0*(AND(J342=0)),H342*K342,0)</f>
        <v>0</v>
      </c>
      <c r="O342" s="83">
        <f t="shared" ref="O342:O346" si="127">+IF(H342=0*(AND(I342=0)),K342,0)</f>
        <v>0</v>
      </c>
      <c r="P342" s="93"/>
    </row>
    <row r="343" spans="2:16" ht="18">
      <c r="B343" s="85"/>
      <c r="C343" s="78"/>
      <c r="D343" s="77"/>
      <c r="E343" s="87" t="s">
        <v>174</v>
      </c>
      <c r="F343" s="121"/>
      <c r="G343" s="118"/>
      <c r="H343" s="90">
        <v>4.33</v>
      </c>
      <c r="I343" s="91">
        <v>0.65</v>
      </c>
      <c r="J343" s="91"/>
      <c r="K343" s="127">
        <v>1</v>
      </c>
      <c r="L343" s="82">
        <f t="shared" si="124"/>
        <v>0</v>
      </c>
      <c r="M343" s="83">
        <f t="shared" si="125"/>
        <v>2.8145000000000002</v>
      </c>
      <c r="N343" s="83">
        <f t="shared" si="126"/>
        <v>0</v>
      </c>
      <c r="O343" s="83">
        <f t="shared" si="127"/>
        <v>0</v>
      </c>
      <c r="P343" s="93"/>
    </row>
    <row r="344" spans="2:16" ht="18">
      <c r="B344" s="85"/>
      <c r="C344" s="78"/>
      <c r="D344" s="77"/>
      <c r="E344" s="87" t="s">
        <v>158</v>
      </c>
      <c r="F344" s="88"/>
      <c r="G344" s="120"/>
      <c r="H344" s="90">
        <v>5</v>
      </c>
      <c r="I344" s="91">
        <v>3.3</v>
      </c>
      <c r="J344" s="91"/>
      <c r="K344" s="127">
        <v>2</v>
      </c>
      <c r="L344" s="82">
        <f t="shared" si="124"/>
        <v>0</v>
      </c>
      <c r="M344" s="83">
        <f t="shared" si="125"/>
        <v>33</v>
      </c>
      <c r="N344" s="83">
        <f t="shared" si="126"/>
        <v>0</v>
      </c>
      <c r="O344" s="83">
        <f t="shared" si="127"/>
        <v>0</v>
      </c>
      <c r="P344" s="93"/>
    </row>
    <row r="345" spans="2:16" ht="18">
      <c r="B345" s="85"/>
      <c r="C345" s="78"/>
      <c r="D345" s="77"/>
      <c r="E345" s="87" t="s">
        <v>184</v>
      </c>
      <c r="F345" s="88"/>
      <c r="G345" s="120"/>
      <c r="H345" s="90">
        <v>5.15</v>
      </c>
      <c r="I345" s="91">
        <v>3.3</v>
      </c>
      <c r="J345" s="91"/>
      <c r="K345" s="127">
        <v>1</v>
      </c>
      <c r="L345" s="82">
        <f t="shared" si="124"/>
        <v>0</v>
      </c>
      <c r="M345" s="83">
        <f t="shared" si="125"/>
        <v>16.995000000000001</v>
      </c>
      <c r="N345" s="83">
        <f t="shared" si="126"/>
        <v>0</v>
      </c>
      <c r="O345" s="83">
        <f t="shared" si="127"/>
        <v>0</v>
      </c>
      <c r="P345" s="93"/>
    </row>
    <row r="346" spans="2:16" ht="18">
      <c r="B346" s="85"/>
      <c r="C346" s="78"/>
      <c r="D346" s="77"/>
      <c r="E346" s="129" t="s">
        <v>185</v>
      </c>
      <c r="F346" s="121"/>
      <c r="G346" s="118"/>
      <c r="H346" s="130">
        <v>-2.2000000000000002</v>
      </c>
      <c r="I346" s="131">
        <v>2.1</v>
      </c>
      <c r="J346" s="131"/>
      <c r="K346" s="132">
        <v>1</v>
      </c>
      <c r="L346" s="82">
        <f t="shared" si="124"/>
        <v>0</v>
      </c>
      <c r="M346" s="83">
        <f t="shared" si="125"/>
        <v>-4.620000000000001</v>
      </c>
      <c r="N346" s="83">
        <f t="shared" si="126"/>
        <v>0</v>
      </c>
      <c r="O346" s="83">
        <f t="shared" si="127"/>
        <v>0</v>
      </c>
      <c r="P346" s="93"/>
    </row>
    <row r="347" spans="2:16" ht="18.600000000000001" thickBot="1">
      <c r="B347" s="85"/>
      <c r="C347" s="78"/>
      <c r="D347" s="77"/>
      <c r="E347" s="94"/>
      <c r="F347" s="95"/>
      <c r="G347" s="96"/>
      <c r="H347" s="97"/>
      <c r="I347" s="98"/>
      <c r="J347" s="98"/>
      <c r="K347" s="99"/>
      <c r="L347" s="100"/>
      <c r="M347" s="100"/>
      <c r="N347" s="101"/>
      <c r="O347" s="101"/>
      <c r="P347" s="102"/>
    </row>
    <row r="348" spans="2:16" ht="18.600000000000001" thickTop="1">
      <c r="B348" s="85"/>
      <c r="C348" s="78"/>
      <c r="D348" s="77"/>
      <c r="E348" s="103" t="s">
        <v>119</v>
      </c>
      <c r="F348" s="103"/>
      <c r="G348" s="104"/>
      <c r="H348" s="105"/>
      <c r="I348" s="106"/>
      <c r="J348" s="106"/>
      <c r="K348" s="107"/>
      <c r="L348" s="108">
        <f>SUM(L341:L347)</f>
        <v>0</v>
      </c>
      <c r="M348" s="108">
        <f>SUM(M341:M347)</f>
        <v>76.767499999999998</v>
      </c>
      <c r="N348" s="108">
        <f>SUM(N341:N347)</f>
        <v>0</v>
      </c>
      <c r="O348" s="108">
        <f>SUM(O341:O347)</f>
        <v>0</v>
      </c>
      <c r="P348" s="109" t="str">
        <f>IF(L348&gt;0,"M3",IF(M348&gt;0,"M2",IF(N348&gt;0,"Ml","C/U")))</f>
        <v>M2</v>
      </c>
    </row>
    <row r="349" spans="2:16" ht="18">
      <c r="B349" s="85"/>
      <c r="C349" s="78"/>
      <c r="D349" s="111"/>
      <c r="E349" s="126"/>
      <c r="F349" s="112"/>
      <c r="G349" s="61"/>
      <c r="H349" s="86"/>
      <c r="I349" s="63"/>
      <c r="J349" s="74"/>
      <c r="K349" s="63"/>
      <c r="L349" s="63"/>
      <c r="M349" s="64"/>
      <c r="N349" s="125"/>
      <c r="O349" s="67"/>
      <c r="P349" s="68"/>
    </row>
    <row r="350" spans="2:16" ht="18">
      <c r="B350" s="85"/>
      <c r="C350" s="78"/>
      <c r="D350" s="111"/>
      <c r="E350" s="126"/>
      <c r="F350" s="112"/>
      <c r="G350" s="61"/>
      <c r="H350" s="86"/>
      <c r="I350" s="63"/>
      <c r="J350" s="74"/>
      <c r="K350" s="63"/>
      <c r="L350" s="63"/>
      <c r="M350" s="64"/>
      <c r="N350" s="125"/>
      <c r="O350" s="67"/>
      <c r="P350" s="68"/>
    </row>
    <row r="351" spans="2:16" ht="18">
      <c r="B351" s="85"/>
      <c r="C351" s="78"/>
      <c r="D351" s="111"/>
      <c r="E351" s="126"/>
      <c r="F351" s="112"/>
      <c r="G351" s="61"/>
      <c r="H351" s="86"/>
      <c r="I351" s="63"/>
      <c r="J351" s="74"/>
      <c r="K351" s="63"/>
      <c r="L351" s="63"/>
      <c r="M351" s="64"/>
      <c r="N351" s="125"/>
      <c r="O351" s="67"/>
      <c r="P351" s="68"/>
    </row>
    <row r="352" spans="2:16" ht="18">
      <c r="B352" s="85"/>
      <c r="C352" s="78"/>
      <c r="D352" s="70" t="e">
        <f>'PRESUPUESTO '!#REF!</f>
        <v>#REF!</v>
      </c>
      <c r="E352" s="71" t="e">
        <f>'PRESUPUESTO '!#REF!</f>
        <v>#REF!</v>
      </c>
      <c r="F352" s="72"/>
      <c r="G352" s="73"/>
      <c r="H352" s="74"/>
      <c r="I352" s="75" t="e">
        <f>'PRESUPUESTO '!#REF!</f>
        <v>#REF!</v>
      </c>
      <c r="J352" s="63"/>
      <c r="K352" s="64"/>
      <c r="L352" s="65"/>
      <c r="M352" s="66"/>
      <c r="N352" s="67"/>
      <c r="O352" s="67"/>
      <c r="P352" s="68"/>
    </row>
    <row r="353" spans="2:16" ht="18">
      <c r="B353" s="85"/>
      <c r="C353" s="78"/>
      <c r="D353" s="77"/>
      <c r="E353" s="87"/>
      <c r="F353" s="117"/>
      <c r="G353" s="118"/>
      <c r="H353" s="119"/>
      <c r="I353" s="80"/>
      <c r="J353" s="80"/>
      <c r="K353" s="81"/>
      <c r="L353" s="82">
        <f>+(H353*I353*J353)*K353</f>
        <v>0</v>
      </c>
      <c r="M353" s="83">
        <f>+IF(J353=0,H353*I353*K353,0)</f>
        <v>0</v>
      </c>
      <c r="N353" s="83">
        <f>+IF(I353=0*(AND(J353=0)),H353*K353,0)</f>
        <v>0</v>
      </c>
      <c r="O353" s="83">
        <f>+IF(H353=0*(AND(I353=0)),K353,0)</f>
        <v>0</v>
      </c>
      <c r="P353" s="84"/>
    </row>
    <row r="354" spans="2:16" ht="18">
      <c r="B354" s="85"/>
      <c r="C354" s="78"/>
      <c r="D354" s="77"/>
      <c r="E354" s="87" t="s">
        <v>212</v>
      </c>
      <c r="F354" s="121"/>
      <c r="G354" s="118"/>
      <c r="H354" s="90">
        <v>23.1</v>
      </c>
      <c r="I354" s="91">
        <v>0.45</v>
      </c>
      <c r="J354" s="91"/>
      <c r="K354" s="127">
        <v>2</v>
      </c>
      <c r="L354" s="82">
        <f t="shared" ref="L354:L355" si="128">+(H354*I354*J354)*K354</f>
        <v>0</v>
      </c>
      <c r="M354" s="83">
        <f t="shared" ref="M354:M355" si="129">+IF(J354=0,H354*I354*K354,0)</f>
        <v>20.790000000000003</v>
      </c>
      <c r="N354" s="83">
        <f t="shared" ref="N354:N355" si="130">+IF(I354=0*(AND(J354=0)),H354*K354,0)</f>
        <v>0</v>
      </c>
      <c r="O354" s="83">
        <f t="shared" ref="O354:O355" si="131">+IF(H354=0*(AND(I354=0)),K354,0)</f>
        <v>0</v>
      </c>
      <c r="P354" s="93"/>
    </row>
    <row r="355" spans="2:16" ht="18">
      <c r="B355" s="85"/>
      <c r="C355" s="78"/>
      <c r="D355" s="77"/>
      <c r="E355" s="87" t="s">
        <v>213</v>
      </c>
      <c r="F355" s="121"/>
      <c r="G355" s="118"/>
      <c r="H355" s="90">
        <v>6.2</v>
      </c>
      <c r="I355" s="91">
        <v>0.45</v>
      </c>
      <c r="J355" s="91"/>
      <c r="K355" s="127">
        <v>2</v>
      </c>
      <c r="L355" s="82">
        <f t="shared" si="128"/>
        <v>0</v>
      </c>
      <c r="M355" s="83">
        <f t="shared" si="129"/>
        <v>5.58</v>
      </c>
      <c r="N355" s="83">
        <f t="shared" si="130"/>
        <v>0</v>
      </c>
      <c r="O355" s="83">
        <f t="shared" si="131"/>
        <v>0</v>
      </c>
      <c r="P355" s="93"/>
    </row>
    <row r="356" spans="2:16" ht="18.600000000000001" thickBot="1">
      <c r="B356" s="85"/>
      <c r="C356" s="78"/>
      <c r="D356" s="77"/>
      <c r="E356" s="94"/>
      <c r="F356" s="95"/>
      <c r="G356" s="96"/>
      <c r="H356" s="97"/>
      <c r="I356" s="98"/>
      <c r="J356" s="98"/>
      <c r="K356" s="99"/>
      <c r="L356" s="100"/>
      <c r="M356" s="100"/>
      <c r="N356" s="101"/>
      <c r="O356" s="101"/>
      <c r="P356" s="102"/>
    </row>
    <row r="357" spans="2:16" ht="18.600000000000001" thickTop="1">
      <c r="B357" s="85"/>
      <c r="C357" s="78"/>
      <c r="D357" s="77"/>
      <c r="E357" s="103" t="s">
        <v>119</v>
      </c>
      <c r="F357" s="103"/>
      <c r="G357" s="104"/>
      <c r="H357" s="105"/>
      <c r="I357" s="106"/>
      <c r="J357" s="106"/>
      <c r="K357" s="107"/>
      <c r="L357" s="108">
        <f>SUM(L353:L356)</f>
        <v>0</v>
      </c>
      <c r="M357" s="108">
        <f>SUM(M353:M356)</f>
        <v>26.370000000000005</v>
      </c>
      <c r="N357" s="108">
        <f>SUM(N353:N356)</f>
        <v>0</v>
      </c>
      <c r="O357" s="108">
        <f>SUM(O353:O356)</f>
        <v>0</v>
      </c>
      <c r="P357" s="109" t="str">
        <f>IF(L357&gt;0,"M3",IF(M357&gt;0,"M2",IF(N357&gt;0,"Ml","C/U")))</f>
        <v>M2</v>
      </c>
    </row>
    <row r="358" spans="2:16" ht="18">
      <c r="B358" s="85"/>
      <c r="C358" s="78"/>
      <c r="D358" s="111"/>
      <c r="E358" s="126"/>
      <c r="F358" s="112"/>
      <c r="G358" s="113"/>
      <c r="H358" s="86"/>
      <c r="I358" s="63"/>
      <c r="J358" s="74"/>
      <c r="K358" s="63"/>
      <c r="L358" s="63"/>
      <c r="M358" s="64"/>
      <c r="N358" s="125"/>
      <c r="O358" s="67"/>
      <c r="P358" s="68"/>
    </row>
    <row r="359" spans="2:16" ht="18">
      <c r="B359" s="85"/>
      <c r="C359" s="78"/>
      <c r="D359" s="111"/>
      <c r="E359" s="126"/>
      <c r="F359" s="112"/>
      <c r="G359" s="61"/>
      <c r="H359" s="86"/>
      <c r="I359" s="63"/>
      <c r="J359" s="74"/>
      <c r="K359" s="63"/>
      <c r="L359" s="63"/>
      <c r="M359" s="64"/>
      <c r="N359" s="125"/>
      <c r="O359" s="67"/>
      <c r="P359" s="68"/>
    </row>
    <row r="360" spans="2:16" ht="18">
      <c r="B360" s="85"/>
      <c r="C360" s="78"/>
      <c r="D360" s="111"/>
      <c r="E360" s="126"/>
      <c r="F360" s="112"/>
      <c r="G360" s="61"/>
      <c r="H360" s="86"/>
      <c r="I360" s="63"/>
      <c r="J360" s="74"/>
      <c r="K360" s="63"/>
      <c r="L360" s="63"/>
      <c r="M360" s="64"/>
      <c r="N360" s="125"/>
      <c r="O360" s="67"/>
      <c r="P360" s="68"/>
    </row>
    <row r="361" spans="2:16" ht="18">
      <c r="B361" s="85"/>
      <c r="C361" s="78"/>
      <c r="D361" s="111"/>
      <c r="E361" s="126"/>
      <c r="F361" s="112"/>
      <c r="G361" s="61"/>
      <c r="H361" s="86"/>
      <c r="I361" s="63"/>
      <c r="J361" s="74"/>
      <c r="K361" s="63"/>
      <c r="L361" s="63"/>
      <c r="M361" s="64"/>
      <c r="N361" s="125"/>
      <c r="O361" s="67"/>
      <c r="P361" s="68"/>
    </row>
    <row r="362" spans="2:16" ht="18" customHeight="1"/>
    <row r="363" spans="2:16" ht="18" customHeight="1"/>
    <row r="364" spans="2:16" ht="18" customHeight="1"/>
    <row r="365" spans="2:16" ht="18" customHeight="1"/>
    <row r="366" spans="2:16" ht="18" customHeight="1"/>
    <row r="367" spans="2:16" ht="18" customHeight="1"/>
    <row r="368" spans="2:16"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sheetData>
  <mergeCells count="4">
    <mergeCell ref="E1:L1"/>
    <mergeCell ref="E3:L3"/>
    <mergeCell ref="E4:L4"/>
    <mergeCell ref="E5:L5"/>
  </mergeCells>
  <phoneticPr fontId="39" type="noConversion"/>
  <printOptions horizontalCentered="1"/>
  <pageMargins left="0.39370078740157483" right="0.39370078740157483" top="0.39370078740157483" bottom="0.39370078740157483" header="0.31496062992125984" footer="0.31496062992125984"/>
  <pageSetup paperSize="119" scale="49" fitToHeight="0" orientation="portrait" r:id="rId1"/>
  <rowBreaks count="2" manualBreakCount="2">
    <brk id="110" min="1" max="16" man="1"/>
    <brk id="179" min="1" max="16"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Usuario invitado</cp:lastModifiedBy>
  <cp:revision/>
  <dcterms:created xsi:type="dcterms:W3CDTF">2006-09-12T12:46:56Z</dcterms:created>
  <dcterms:modified xsi:type="dcterms:W3CDTF">2022-06-30T16:11:25Z</dcterms:modified>
  <cp:category/>
  <cp:contentStatus/>
</cp:coreProperties>
</file>